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74a4378a5f2987/Área de Trabalho/ANTT/"/>
    </mc:Choice>
  </mc:AlternateContent>
  <xr:revisionPtr revIDLastSave="2" documentId="11_28DE37082ECBC8255CB01C1349FB72734CA2C35E" xr6:coauthVersionLast="47" xr6:coauthVersionMax="47" xr10:uidLastSave="{D3029A51-FA14-47AE-8E35-DC8F178EC7AA}"/>
  <bookViews>
    <workbookView xWindow="0" yWindow="8190" windowWidth="9450" windowHeight="6750" tabRatio="941" xr2:uid="{00000000-000D-0000-FFFF-FFFF00000000}"/>
  </bookViews>
  <sheets>
    <sheet name="Uniformes" sheetId="40" r:id="rId1"/>
    <sheet name="Recepcionista - SAL" sheetId="23" r:id="rId2"/>
    <sheet name="Aux. Adm - SALV" sheetId="24" r:id="rId3"/>
    <sheet name="RECEP UDI" sheetId="25" r:id="rId4"/>
    <sheet name="RECEP BH" sheetId="26" r:id="rId5"/>
    <sheet name="Motorista - SALVADOR" sheetId="28" r:id="rId6"/>
    <sheet name="Motorista - GOV VAL" sheetId="33" r:id="rId7"/>
    <sheet name="Hora Extra (SEG-SAB)" sheetId="29" r:id="rId8"/>
    <sheet name="Hora Extra (DOM e Feriados)" sheetId="18" r:id="rId9"/>
    <sheet name="Hora Extra com Ad. Noturno" sheetId="19" r:id="rId10"/>
    <sheet name="Diárias sem pernoite" sheetId="20" r:id="rId11"/>
    <sheet name="Diárias com pernoite" sheetId="21" r:id="rId12"/>
    <sheet name="Deslocamento" sheetId="22" r:id="rId13"/>
    <sheet name="Hora Extra (SEG-SAB) (2)" sheetId="34" r:id="rId14"/>
    <sheet name="Hora Extra (DOM e Feriados) (2)" sheetId="35" r:id="rId15"/>
    <sheet name="Hora Extra com Ad. Noturno (2)" sheetId="36" r:id="rId16"/>
    <sheet name="Diárias sem pernoite (2)" sheetId="37" r:id="rId17"/>
    <sheet name="Diárias com pernoite (2)" sheetId="38" r:id="rId18"/>
    <sheet name="Deslocamento (2)" sheetId="39" r:id="rId19"/>
    <sheet name="VALOR GLOBAL" sheetId="5" r:id="rId20"/>
  </sheets>
  <definedNames>
    <definedName name="_xlnm.Print_Area" localSheetId="2">#N/A</definedName>
    <definedName name="_xlnm.Print_Area" localSheetId="12">#N/A</definedName>
    <definedName name="_xlnm.Print_Area" localSheetId="18">#N/A</definedName>
    <definedName name="_xlnm.Print_Area" localSheetId="11">#N/A</definedName>
    <definedName name="_xlnm.Print_Area" localSheetId="17">#N/A</definedName>
    <definedName name="_xlnm.Print_Area" localSheetId="10">#N/A</definedName>
    <definedName name="_xlnm.Print_Area" localSheetId="16">#N/A</definedName>
    <definedName name="_xlnm.Print_Area" localSheetId="8">#N/A</definedName>
    <definedName name="_xlnm.Print_Area" localSheetId="14">#N/A</definedName>
    <definedName name="_xlnm.Print_Area" localSheetId="7">#N/A</definedName>
    <definedName name="_xlnm.Print_Area" localSheetId="13">#N/A</definedName>
    <definedName name="_xlnm.Print_Area" localSheetId="9">#N/A</definedName>
    <definedName name="_xlnm.Print_Area" localSheetId="15">#N/A</definedName>
    <definedName name="_xlnm.Print_Area" localSheetId="6">#N/A</definedName>
    <definedName name="_xlnm.Print_Area" localSheetId="5">#N/A</definedName>
    <definedName name="_xlnm.Print_Area" localSheetId="4">#N/A</definedName>
    <definedName name="_xlnm.Print_Area" localSheetId="3">#N/A</definedName>
    <definedName name="_xlnm.Print_Area" localSheetId="1">#N/A</definedName>
    <definedName name="_xlnm.Print_Area" localSheetId="19">#N/A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7" i="40" l="1"/>
  <c r="F57" i="40" s="1"/>
  <c r="E56" i="40"/>
  <c r="F56" i="40" s="1"/>
  <c r="E55" i="40"/>
  <c r="F55" i="40" s="1"/>
  <c r="E54" i="40"/>
  <c r="F54" i="40" s="1"/>
  <c r="E53" i="40"/>
  <c r="F53" i="40" s="1"/>
  <c r="E52" i="40"/>
  <c r="F52" i="40" s="1"/>
  <c r="F58" i="40" s="1"/>
  <c r="E44" i="40"/>
  <c r="F44" i="40" s="1"/>
  <c r="E43" i="40"/>
  <c r="F43" i="40" s="1"/>
  <c r="E42" i="40"/>
  <c r="F42" i="40" s="1"/>
  <c r="E41" i="40"/>
  <c r="F41" i="40" s="1"/>
  <c r="E40" i="40"/>
  <c r="F40" i="40" s="1"/>
  <c r="F39" i="40"/>
  <c r="E39" i="40"/>
  <c r="E31" i="40"/>
  <c r="F31" i="40" s="1"/>
  <c r="E30" i="40"/>
  <c r="F30" i="40" s="1"/>
  <c r="E29" i="40"/>
  <c r="F29" i="40" s="1"/>
  <c r="E28" i="40"/>
  <c r="F28" i="40" s="1"/>
  <c r="E27" i="40"/>
  <c r="F27" i="40" s="1"/>
  <c r="E26" i="40"/>
  <c r="F26" i="40" s="1"/>
  <c r="F18" i="40"/>
  <c r="E18" i="40"/>
  <c r="E17" i="40"/>
  <c r="F17" i="40" s="1"/>
  <c r="E16" i="40"/>
  <c r="F16" i="40" s="1"/>
  <c r="F15" i="40"/>
  <c r="E15" i="40"/>
  <c r="E14" i="40"/>
  <c r="F14" i="40" s="1"/>
  <c r="E13" i="40"/>
  <c r="F13" i="40" s="1"/>
  <c r="D14" i="38"/>
  <c r="D14" i="37"/>
  <c r="D16" i="37" s="1"/>
  <c r="D17" i="37" s="1"/>
  <c r="D60" i="24"/>
  <c r="C66" i="24" s="1"/>
  <c r="D73" i="24" s="1"/>
  <c r="D61" i="24"/>
  <c r="D61" i="26"/>
  <c r="D61" i="25"/>
  <c r="D61" i="33"/>
  <c r="D61" i="28"/>
  <c r="D61" i="23"/>
  <c r="C66" i="23"/>
  <c r="D73" i="23"/>
  <c r="D113" i="23"/>
  <c r="D134" i="23" s="1"/>
  <c r="D113" i="33"/>
  <c r="D134" i="33"/>
  <c r="D113" i="26"/>
  <c r="D134" i="26"/>
  <c r="C33" i="29"/>
  <c r="C16" i="38"/>
  <c r="B17" i="5"/>
  <c r="D14" i="39"/>
  <c r="C22" i="38"/>
  <c r="C71" i="36"/>
  <c r="C70" i="36"/>
  <c r="C38" i="36"/>
  <c r="C37" i="36"/>
  <c r="C25" i="36"/>
  <c r="C56" i="35"/>
  <c r="C32" i="35"/>
  <c r="C22" i="35"/>
  <c r="C38" i="34"/>
  <c r="C22" i="34"/>
  <c r="C123" i="33"/>
  <c r="C122" i="33"/>
  <c r="C121" i="33"/>
  <c r="C120" i="33" s="1"/>
  <c r="C99" i="33"/>
  <c r="C98" i="33"/>
  <c r="C97" i="33"/>
  <c r="C96" i="33"/>
  <c r="C95" i="33"/>
  <c r="C100" i="33" s="1"/>
  <c r="C94" i="33"/>
  <c r="C82" i="33"/>
  <c r="C79" i="33"/>
  <c r="D60" i="33"/>
  <c r="C66" i="33" s="1"/>
  <c r="D73" i="33" s="1"/>
  <c r="C52" i="33"/>
  <c r="C53" i="33" s="1"/>
  <c r="C51" i="33"/>
  <c r="C50" i="33"/>
  <c r="C49" i="33"/>
  <c r="C48" i="33"/>
  <c r="C46" i="33"/>
  <c r="C45" i="33"/>
  <c r="C36" i="33"/>
  <c r="D28" i="33"/>
  <c r="D99" i="33" s="1"/>
  <c r="B15" i="5"/>
  <c r="B14" i="5"/>
  <c r="B13" i="5"/>
  <c r="C22" i="20"/>
  <c r="C71" i="19"/>
  <c r="C32" i="18"/>
  <c r="C35" i="18"/>
  <c r="C66" i="29"/>
  <c r="C32" i="29"/>
  <c r="C22" i="29"/>
  <c r="C123" i="28"/>
  <c r="C23" i="37" s="1"/>
  <c r="C122" i="28"/>
  <c r="C22" i="37" s="1"/>
  <c r="C121" i="28"/>
  <c r="C21" i="37" s="1"/>
  <c r="C24" i="37" s="1"/>
  <c r="C99" i="28"/>
  <c r="C98" i="28"/>
  <c r="D98" i="28" s="1"/>
  <c r="C97" i="28"/>
  <c r="D97" i="28" s="1"/>
  <c r="C96" i="28"/>
  <c r="C95" i="28"/>
  <c r="C94" i="28"/>
  <c r="C100" i="28" s="1"/>
  <c r="C82" i="28"/>
  <c r="C55" i="34" s="1"/>
  <c r="C55" i="29"/>
  <c r="C79" i="28"/>
  <c r="C52" i="34" s="1"/>
  <c r="C53" i="18"/>
  <c r="D60" i="28"/>
  <c r="C66" i="28"/>
  <c r="D73" i="28" s="1"/>
  <c r="C52" i="28"/>
  <c r="C38" i="35" s="1"/>
  <c r="C51" i="28"/>
  <c r="C37" i="35" s="1"/>
  <c r="C40" i="19"/>
  <c r="C50" i="28"/>
  <c r="C36" i="34" s="1"/>
  <c r="C49" i="28"/>
  <c r="C38" i="19" s="1"/>
  <c r="C48" i="28"/>
  <c r="C34" i="34" s="1"/>
  <c r="C46" i="28"/>
  <c r="C32" i="34" s="1"/>
  <c r="C35" i="19"/>
  <c r="C45" i="28"/>
  <c r="C34" i="36" s="1"/>
  <c r="C36" i="28"/>
  <c r="D28" i="28"/>
  <c r="D12" i="18" s="1"/>
  <c r="D13" i="18" s="1"/>
  <c r="D14" i="18" s="1"/>
  <c r="C123" i="26"/>
  <c r="C122" i="26"/>
  <c r="C121" i="26"/>
  <c r="C120" i="26"/>
  <c r="C99" i="26"/>
  <c r="C98" i="26"/>
  <c r="C100" i="26" s="1"/>
  <c r="C97" i="26"/>
  <c r="C96" i="26"/>
  <c r="C95" i="26"/>
  <c r="C94" i="26"/>
  <c r="C82" i="26"/>
  <c r="C79" i="26"/>
  <c r="D60" i="26"/>
  <c r="C52" i="26"/>
  <c r="C51" i="26"/>
  <c r="C50" i="26"/>
  <c r="C49" i="26"/>
  <c r="C48" i="26"/>
  <c r="C46" i="26"/>
  <c r="C45" i="26"/>
  <c r="C53" i="26" s="1"/>
  <c r="C36" i="26"/>
  <c r="D28" i="26"/>
  <c r="D98" i="26" s="1"/>
  <c r="C122" i="25"/>
  <c r="C123" i="25"/>
  <c r="C121" i="25"/>
  <c r="C95" i="25"/>
  <c r="C100" i="25" s="1"/>
  <c r="C96" i="25"/>
  <c r="C97" i="25"/>
  <c r="C98" i="25"/>
  <c r="C99" i="25"/>
  <c r="C94" i="25"/>
  <c r="C82" i="25"/>
  <c r="C79" i="25"/>
  <c r="C46" i="25"/>
  <c r="C48" i="25"/>
  <c r="D48" i="25" s="1"/>
  <c r="C49" i="25"/>
  <c r="C50" i="25"/>
  <c r="C51" i="25"/>
  <c r="C52" i="25"/>
  <c r="C45" i="25"/>
  <c r="C53" i="25" s="1"/>
  <c r="C122" i="24"/>
  <c r="C123" i="24"/>
  <c r="C121" i="24"/>
  <c r="C120" i="24" s="1"/>
  <c r="C95" i="24"/>
  <c r="C96" i="24"/>
  <c r="C97" i="24"/>
  <c r="C98" i="24"/>
  <c r="C99" i="24"/>
  <c r="C94" i="24"/>
  <c r="C100" i="24"/>
  <c r="C82" i="24"/>
  <c r="D82" i="24" s="1"/>
  <c r="C79" i="24"/>
  <c r="C46" i="24"/>
  <c r="C48" i="24"/>
  <c r="C49" i="24"/>
  <c r="C50" i="24"/>
  <c r="C51" i="24"/>
  <c r="C52" i="24"/>
  <c r="C45" i="24"/>
  <c r="C53" i="24" s="1"/>
  <c r="D113" i="25"/>
  <c r="D134" i="25"/>
  <c r="D60" i="25"/>
  <c r="C66" i="25" s="1"/>
  <c r="D73" i="25" s="1"/>
  <c r="C36" i="25"/>
  <c r="D28" i="25"/>
  <c r="D99" i="25" s="1"/>
  <c r="D97" i="25"/>
  <c r="D113" i="24"/>
  <c r="D134" i="24"/>
  <c r="C36" i="24"/>
  <c r="D28" i="24"/>
  <c r="D98" i="24" s="1"/>
  <c r="C120" i="23"/>
  <c r="C100" i="23"/>
  <c r="C80" i="23"/>
  <c r="C80" i="24" s="1"/>
  <c r="D60" i="23"/>
  <c r="C36" i="23"/>
  <c r="D28" i="23"/>
  <c r="D97" i="23" s="1"/>
  <c r="D14" i="22"/>
  <c r="D14" i="21"/>
  <c r="D14" i="20"/>
  <c r="C25" i="19"/>
  <c r="C22" i="18"/>
  <c r="C120" i="25"/>
  <c r="C120" i="28"/>
  <c r="C37" i="29"/>
  <c r="C38" i="18"/>
  <c r="C34" i="18"/>
  <c r="C37" i="18"/>
  <c r="C67" i="18"/>
  <c r="C21" i="20"/>
  <c r="C70" i="19"/>
  <c r="C21" i="21"/>
  <c r="D96" i="26"/>
  <c r="D51" i="26"/>
  <c r="D48" i="26"/>
  <c r="D113" i="28"/>
  <c r="D134" i="28" s="1"/>
  <c r="D35" i="28"/>
  <c r="D95" i="28"/>
  <c r="D99" i="28"/>
  <c r="D34" i="28"/>
  <c r="D36" i="28" s="1"/>
  <c r="D82" i="28"/>
  <c r="D96" i="28"/>
  <c r="D52" i="28"/>
  <c r="C53" i="23"/>
  <c r="C81" i="23"/>
  <c r="D81" i="23" s="1"/>
  <c r="D96" i="23"/>
  <c r="D51" i="23"/>
  <c r="D46" i="23"/>
  <c r="D35" i="23"/>
  <c r="D94" i="24"/>
  <c r="D49" i="24"/>
  <c r="D48" i="24"/>
  <c r="D82" i="26"/>
  <c r="D94" i="26"/>
  <c r="D50" i="26"/>
  <c r="D52" i="26"/>
  <c r="D95" i="26"/>
  <c r="D130" i="25"/>
  <c r="D46" i="28"/>
  <c r="D48" i="28"/>
  <c r="D94" i="28"/>
  <c r="D12" i="29"/>
  <c r="D13" i="29" s="1"/>
  <c r="D14" i="29" s="1"/>
  <c r="D130" i="28"/>
  <c r="D51" i="28"/>
  <c r="D12" i="19"/>
  <c r="D14" i="19" s="1"/>
  <c r="C17" i="22"/>
  <c r="C68" i="36"/>
  <c r="C17" i="37"/>
  <c r="C65" i="18"/>
  <c r="C17" i="38"/>
  <c r="C17" i="39"/>
  <c r="C17" i="21"/>
  <c r="C64" i="29"/>
  <c r="C68" i="19"/>
  <c r="C17" i="20"/>
  <c r="C64" i="34"/>
  <c r="C65" i="35"/>
  <c r="C63" i="34"/>
  <c r="C16" i="39"/>
  <c r="D16" i="39" s="1"/>
  <c r="C16" i="37"/>
  <c r="C67" i="19"/>
  <c r="C64" i="35"/>
  <c r="C16" i="20"/>
  <c r="D16" i="20" s="1"/>
  <c r="C16" i="21"/>
  <c r="D16" i="21" s="1"/>
  <c r="C16" i="22"/>
  <c r="C67" i="36"/>
  <c r="C63" i="29"/>
  <c r="C64" i="18"/>
  <c r="C36" i="19"/>
  <c r="D34" i="23"/>
  <c r="D36" i="23"/>
  <c r="D38" i="23" s="1"/>
  <c r="D71" i="23" s="1"/>
  <c r="D94" i="23"/>
  <c r="D82" i="23"/>
  <c r="D95" i="23"/>
  <c r="D45" i="23"/>
  <c r="D50" i="23"/>
  <c r="D48" i="23"/>
  <c r="D52" i="23"/>
  <c r="D79" i="23"/>
  <c r="D51" i="24"/>
  <c r="D79" i="24"/>
  <c r="D96" i="24"/>
  <c r="D52" i="24"/>
  <c r="D50" i="24"/>
  <c r="D130" i="24"/>
  <c r="D97" i="24"/>
  <c r="D46" i="24"/>
  <c r="D35" i="24"/>
  <c r="D95" i="24"/>
  <c r="D100" i="24" s="1"/>
  <c r="D13" i="19"/>
  <c r="D52" i="33"/>
  <c r="D94" i="33"/>
  <c r="D12" i="35"/>
  <c r="D13" i="35" s="1"/>
  <c r="D14" i="35" s="1"/>
  <c r="C33" i="35"/>
  <c r="C36" i="36"/>
  <c r="D47" i="28"/>
  <c r="C33" i="18"/>
  <c r="C33" i="34"/>
  <c r="C66" i="26"/>
  <c r="D73" i="26" s="1"/>
  <c r="D51" i="25"/>
  <c r="D96" i="25"/>
  <c r="D47" i="25"/>
  <c r="D99" i="24"/>
  <c r="D34" i="24"/>
  <c r="D36" i="24" s="1"/>
  <c r="C84" i="23"/>
  <c r="C84" i="33" s="1"/>
  <c r="C72" i="23"/>
  <c r="D98" i="23"/>
  <c r="D49" i="23"/>
  <c r="D53" i="23" s="1"/>
  <c r="D72" i="23" s="1"/>
  <c r="D130" i="23"/>
  <c r="D99" i="23"/>
  <c r="D47" i="23"/>
  <c r="C81" i="24"/>
  <c r="D81" i="24" s="1"/>
  <c r="C81" i="33"/>
  <c r="D47" i="24"/>
  <c r="C37" i="23"/>
  <c r="C38" i="23" s="1"/>
  <c r="C71" i="23" s="1"/>
  <c r="C83" i="23"/>
  <c r="D84" i="23"/>
  <c r="C84" i="25"/>
  <c r="C84" i="28"/>
  <c r="C57" i="34" s="1"/>
  <c r="C84" i="24"/>
  <c r="D84" i="24" s="1"/>
  <c r="C84" i="26"/>
  <c r="D84" i="26" s="1"/>
  <c r="D37" i="23"/>
  <c r="D83" i="23"/>
  <c r="C83" i="24"/>
  <c r="D83" i="24" s="1"/>
  <c r="C83" i="26"/>
  <c r="D83" i="26" s="1"/>
  <c r="C83" i="25"/>
  <c r="C83" i="28"/>
  <c r="C59" i="19" s="1"/>
  <c r="C83" i="33"/>
  <c r="D83" i="33"/>
  <c r="D84" i="28"/>
  <c r="C58" i="18"/>
  <c r="C57" i="29"/>
  <c r="C59" i="36"/>
  <c r="C57" i="35"/>
  <c r="C56" i="34"/>
  <c r="C56" i="29"/>
  <c r="D83" i="28"/>
  <c r="C57" i="18"/>
  <c r="D74" i="23" l="1"/>
  <c r="C72" i="26"/>
  <c r="C101" i="26"/>
  <c r="D101" i="26" s="1"/>
  <c r="C37" i="26"/>
  <c r="D100" i="28"/>
  <c r="C72" i="33"/>
  <c r="C37" i="33"/>
  <c r="C38" i="33" s="1"/>
  <c r="C71" i="33" s="1"/>
  <c r="C101" i="33"/>
  <c r="D101" i="33" s="1"/>
  <c r="C101" i="24"/>
  <c r="C37" i="24"/>
  <c r="C72" i="24"/>
  <c r="D100" i="23"/>
  <c r="C85" i="24"/>
  <c r="D80" i="24"/>
  <c r="D85" i="24" s="1"/>
  <c r="D132" i="24" s="1"/>
  <c r="C72" i="25"/>
  <c r="C37" i="25"/>
  <c r="C38" i="25" s="1"/>
  <c r="C71" i="25" s="1"/>
  <c r="C101" i="25"/>
  <c r="D101" i="25" s="1"/>
  <c r="C102" i="25"/>
  <c r="C106" i="25" s="1"/>
  <c r="C102" i="33"/>
  <c r="C106" i="33" s="1"/>
  <c r="C31" i="35"/>
  <c r="D31" i="35" s="1"/>
  <c r="C85" i="23"/>
  <c r="D97" i="33"/>
  <c r="C58" i="35"/>
  <c r="D84" i="25"/>
  <c r="C81" i="28"/>
  <c r="C85" i="28" s="1"/>
  <c r="D98" i="25"/>
  <c r="D80" i="25"/>
  <c r="D12" i="36"/>
  <c r="D95" i="33"/>
  <c r="D100" i="33" s="1"/>
  <c r="D102" i="33" s="1"/>
  <c r="D106" i="33" s="1"/>
  <c r="D107" i="33" s="1"/>
  <c r="D133" i="33" s="1"/>
  <c r="D34" i="33"/>
  <c r="D36" i="33" s="1"/>
  <c r="D45" i="24"/>
  <c r="D53" i="24" s="1"/>
  <c r="D72" i="24" s="1"/>
  <c r="D52" i="25"/>
  <c r="D35" i="26"/>
  <c r="D46" i="26"/>
  <c r="C31" i="29"/>
  <c r="C36" i="18"/>
  <c r="C23" i="20"/>
  <c r="C31" i="18"/>
  <c r="C39" i="18" s="1"/>
  <c r="C47" i="18" s="1"/>
  <c r="C58" i="19"/>
  <c r="D96" i="33"/>
  <c r="C37" i="34"/>
  <c r="C53" i="35"/>
  <c r="C35" i="36"/>
  <c r="C58" i="36"/>
  <c r="C21" i="38"/>
  <c r="C68" i="29"/>
  <c r="C65" i="29" s="1"/>
  <c r="D81" i="33"/>
  <c r="D35" i="25"/>
  <c r="D82" i="25"/>
  <c r="D46" i="33"/>
  <c r="D48" i="33"/>
  <c r="D45" i="33"/>
  <c r="D34" i="26"/>
  <c r="D49" i="28"/>
  <c r="D130" i="26"/>
  <c r="C52" i="29"/>
  <c r="C38" i="29"/>
  <c r="D38" i="29" s="1"/>
  <c r="C56" i="18"/>
  <c r="C22" i="21"/>
  <c r="C24" i="21" s="1"/>
  <c r="C31" i="34"/>
  <c r="C34" i="35"/>
  <c r="C67" i="35"/>
  <c r="C39" i="36"/>
  <c r="C42" i="36" s="1"/>
  <c r="C72" i="36"/>
  <c r="D16" i="38"/>
  <c r="C80" i="28"/>
  <c r="D83" i="25"/>
  <c r="D37" i="25"/>
  <c r="D50" i="25"/>
  <c r="D34" i="25"/>
  <c r="D36" i="25" s="1"/>
  <c r="D45" i="25"/>
  <c r="D12" i="34"/>
  <c r="D13" i="34" s="1"/>
  <c r="D14" i="34" s="1"/>
  <c r="D35" i="33"/>
  <c r="D79" i="28"/>
  <c r="D47" i="26"/>
  <c r="D99" i="26"/>
  <c r="C23" i="21"/>
  <c r="D16" i="22"/>
  <c r="C37" i="19"/>
  <c r="C41" i="19"/>
  <c r="C21" i="22"/>
  <c r="C36" i="29"/>
  <c r="C68" i="18"/>
  <c r="C22" i="22"/>
  <c r="C35" i="35"/>
  <c r="D35" i="35" s="1"/>
  <c r="C68" i="35"/>
  <c r="C40" i="36"/>
  <c r="C21" i="39"/>
  <c r="D130" i="33"/>
  <c r="C101" i="23"/>
  <c r="D101" i="23" s="1"/>
  <c r="C81" i="25"/>
  <c r="D81" i="25" s="1"/>
  <c r="D46" i="25"/>
  <c r="D95" i="25"/>
  <c r="C53" i="28"/>
  <c r="D51" i="33"/>
  <c r="D79" i="33"/>
  <c r="D82" i="33"/>
  <c r="D50" i="28"/>
  <c r="D49" i="26"/>
  <c r="D80" i="23"/>
  <c r="D85" i="23" s="1"/>
  <c r="D132" i="23" s="1"/>
  <c r="D97" i="26"/>
  <c r="D100" i="26" s="1"/>
  <c r="D102" i="26" s="1"/>
  <c r="D106" i="26" s="1"/>
  <c r="D107" i="26" s="1"/>
  <c r="D133" i="26" s="1"/>
  <c r="C23" i="22"/>
  <c r="C80" i="25"/>
  <c r="C72" i="19"/>
  <c r="C34" i="29"/>
  <c r="C34" i="19"/>
  <c r="C66" i="34"/>
  <c r="C65" i="34" s="1"/>
  <c r="C36" i="35"/>
  <c r="C69" i="35"/>
  <c r="C41" i="36"/>
  <c r="C22" i="39"/>
  <c r="C69" i="19"/>
  <c r="D45" i="26"/>
  <c r="C81" i="26"/>
  <c r="D81" i="26" s="1"/>
  <c r="D79" i="25"/>
  <c r="D94" i="25"/>
  <c r="D47" i="33"/>
  <c r="D50" i="33"/>
  <c r="D45" i="28"/>
  <c r="D53" i="28" s="1"/>
  <c r="D72" i="28" s="1"/>
  <c r="D79" i="26"/>
  <c r="C80" i="26"/>
  <c r="D80" i="26" s="1"/>
  <c r="C55" i="19"/>
  <c r="C35" i="29"/>
  <c r="C67" i="29"/>
  <c r="C39" i="19"/>
  <c r="C80" i="33"/>
  <c r="C85" i="33" s="1"/>
  <c r="C35" i="34"/>
  <c r="C39" i="34" s="1"/>
  <c r="C67" i="34"/>
  <c r="C55" i="36"/>
  <c r="C23" i="39"/>
  <c r="D98" i="33"/>
  <c r="C69" i="18"/>
  <c r="C66" i="18" s="1"/>
  <c r="C23" i="38"/>
  <c r="C24" i="38" s="1"/>
  <c r="D84" i="33"/>
  <c r="D49" i="25"/>
  <c r="D37" i="33"/>
  <c r="D49" i="33"/>
  <c r="C24" i="20"/>
  <c r="C68" i="34"/>
  <c r="F45" i="40"/>
  <c r="F32" i="40"/>
  <c r="D17" i="39"/>
  <c r="D18" i="39" s="1"/>
  <c r="D17" i="38"/>
  <c r="D18" i="38" s="1"/>
  <c r="D18" i="37"/>
  <c r="C69" i="36"/>
  <c r="D76" i="35"/>
  <c r="D33" i="35"/>
  <c r="D38" i="35"/>
  <c r="D57" i="35"/>
  <c r="D36" i="35"/>
  <c r="D37" i="35"/>
  <c r="D32" i="35"/>
  <c r="D58" i="35"/>
  <c r="D56" i="35"/>
  <c r="D53" i="35"/>
  <c r="D20" i="35"/>
  <c r="D34" i="35"/>
  <c r="D21" i="35"/>
  <c r="D32" i="34"/>
  <c r="D33" i="34"/>
  <c r="D38" i="34"/>
  <c r="D34" i="34"/>
  <c r="D56" i="34"/>
  <c r="D75" i="34"/>
  <c r="D57" i="34"/>
  <c r="D20" i="34"/>
  <c r="D22" i="34" s="1"/>
  <c r="D37" i="34"/>
  <c r="D36" i="34"/>
  <c r="D21" i="34"/>
  <c r="D52" i="34"/>
  <c r="D55" i="34"/>
  <c r="D31" i="34"/>
  <c r="D17" i="22"/>
  <c r="D18" i="22" s="1"/>
  <c r="D17" i="21"/>
  <c r="D18" i="21" s="1"/>
  <c r="D17" i="20"/>
  <c r="D18" i="20"/>
  <c r="D15" i="19"/>
  <c r="D16" i="19"/>
  <c r="D17" i="19" s="1"/>
  <c r="D33" i="18"/>
  <c r="D35" i="18"/>
  <c r="D20" i="18"/>
  <c r="D22" i="18" s="1"/>
  <c r="D37" i="18"/>
  <c r="D34" i="18"/>
  <c r="D36" i="18"/>
  <c r="D38" i="18"/>
  <c r="D76" i="18"/>
  <c r="D53" i="18"/>
  <c r="D32" i="18"/>
  <c r="D58" i="18"/>
  <c r="D31" i="18"/>
  <c r="D56" i="18"/>
  <c r="D57" i="18"/>
  <c r="D21" i="18"/>
  <c r="C39" i="29"/>
  <c r="C47" i="29" s="1"/>
  <c r="D35" i="29"/>
  <c r="D75" i="29"/>
  <c r="D57" i="29"/>
  <c r="D36" i="29"/>
  <c r="D31" i="29"/>
  <c r="D20" i="29"/>
  <c r="D37" i="29"/>
  <c r="D33" i="29"/>
  <c r="D56" i="29"/>
  <c r="D52" i="29"/>
  <c r="D34" i="29"/>
  <c r="D55" i="29"/>
  <c r="D21" i="29"/>
  <c r="D32" i="29"/>
  <c r="F19" i="40"/>
  <c r="C23" i="34" l="1"/>
  <c r="C47" i="34"/>
  <c r="C60" i="36"/>
  <c r="C50" i="36"/>
  <c r="C26" i="36"/>
  <c r="C27" i="36" s="1"/>
  <c r="C49" i="36" s="1"/>
  <c r="C59" i="35"/>
  <c r="C23" i="29"/>
  <c r="D53" i="25"/>
  <c r="D72" i="25" s="1"/>
  <c r="D102" i="23"/>
  <c r="D106" i="23" s="1"/>
  <c r="D107" i="23" s="1"/>
  <c r="D133" i="23" s="1"/>
  <c r="C85" i="26"/>
  <c r="C39" i="35"/>
  <c r="C23" i="35" s="1"/>
  <c r="D85" i="26"/>
  <c r="D132" i="26" s="1"/>
  <c r="C66" i="35"/>
  <c r="D38" i="25"/>
  <c r="D71" i="25" s="1"/>
  <c r="D74" i="25" s="1"/>
  <c r="D37" i="26"/>
  <c r="C38" i="26"/>
  <c r="C71" i="26" s="1"/>
  <c r="C102" i="26"/>
  <c r="C106" i="26" s="1"/>
  <c r="C42" i="19"/>
  <c r="D36" i="26"/>
  <c r="D38" i="26" s="1"/>
  <c r="D71" i="26" s="1"/>
  <c r="D74" i="26" s="1"/>
  <c r="D81" i="28"/>
  <c r="C57" i="19"/>
  <c r="C54" i="29"/>
  <c r="D54" i="29" s="1"/>
  <c r="C55" i="35"/>
  <c r="D55" i="35" s="1"/>
  <c r="C54" i="34"/>
  <c r="D54" i="34" s="1"/>
  <c r="C57" i="36"/>
  <c r="C55" i="18"/>
  <c r="D55" i="18" s="1"/>
  <c r="C38" i="24"/>
  <c r="C71" i="24" s="1"/>
  <c r="D37" i="24"/>
  <c r="D38" i="24" s="1"/>
  <c r="D71" i="24" s="1"/>
  <c r="D74" i="24" s="1"/>
  <c r="D101" i="24"/>
  <c r="D102" i="24" s="1"/>
  <c r="D106" i="24" s="1"/>
  <c r="D107" i="24" s="1"/>
  <c r="D133" i="24" s="1"/>
  <c r="C102" i="24"/>
  <c r="C106" i="24" s="1"/>
  <c r="C23" i="18"/>
  <c r="D80" i="33"/>
  <c r="D85" i="33" s="1"/>
  <c r="D132" i="33" s="1"/>
  <c r="D53" i="33"/>
  <c r="D72" i="33" s="1"/>
  <c r="D38" i="33"/>
  <c r="D71" i="33" s="1"/>
  <c r="D119" i="23"/>
  <c r="D131" i="23"/>
  <c r="D135" i="23" s="1"/>
  <c r="D118" i="23"/>
  <c r="D53" i="26"/>
  <c r="D72" i="26" s="1"/>
  <c r="D100" i="25"/>
  <c r="D102" i="25" s="1"/>
  <c r="D106" i="25" s="1"/>
  <c r="D107" i="25" s="1"/>
  <c r="D133" i="25" s="1"/>
  <c r="C85" i="25"/>
  <c r="C24" i="22"/>
  <c r="D35" i="34"/>
  <c r="D39" i="34" s="1"/>
  <c r="D47" i="34" s="1"/>
  <c r="D85" i="25"/>
  <c r="D132" i="25" s="1"/>
  <c r="C101" i="28"/>
  <c r="C72" i="28"/>
  <c r="C37" i="28"/>
  <c r="C24" i="39"/>
  <c r="D23" i="39" s="1"/>
  <c r="C56" i="36"/>
  <c r="C61" i="36" s="1"/>
  <c r="C56" i="19"/>
  <c r="D80" i="28"/>
  <c r="D85" i="28" s="1"/>
  <c r="D132" i="28" s="1"/>
  <c r="C54" i="35"/>
  <c r="D54" i="35" s="1"/>
  <c r="C54" i="18"/>
  <c r="C53" i="34"/>
  <c r="C53" i="29"/>
  <c r="D13" i="36"/>
  <c r="D14" i="36"/>
  <c r="D15" i="36" s="1"/>
  <c r="D16" i="36" s="1"/>
  <c r="D17" i="36" s="1"/>
  <c r="D36" i="36" s="1"/>
  <c r="C102" i="23"/>
  <c r="C106" i="23" s="1"/>
  <c r="F60" i="40"/>
  <c r="G40" i="5" s="1"/>
  <c r="G39" i="5" s="1"/>
  <c r="D21" i="38"/>
  <c r="D23" i="38"/>
  <c r="D22" i="38"/>
  <c r="D23" i="37"/>
  <c r="D21" i="37"/>
  <c r="D22" i="37"/>
  <c r="D40" i="36"/>
  <c r="D38" i="36"/>
  <c r="D58" i="36"/>
  <c r="D26" i="36"/>
  <c r="C24" i="35"/>
  <c r="C46" i="35" s="1"/>
  <c r="D23" i="35"/>
  <c r="D59" i="35"/>
  <c r="D78" i="35" s="1"/>
  <c r="C47" i="35"/>
  <c r="D39" i="35"/>
  <c r="D47" i="35" s="1"/>
  <c r="D22" i="35"/>
  <c r="D23" i="22"/>
  <c r="D22" i="22"/>
  <c r="D21" i="22"/>
  <c r="D23" i="21"/>
  <c r="D22" i="21"/>
  <c r="D21" i="21"/>
  <c r="D23" i="20"/>
  <c r="D22" i="20"/>
  <c r="D21" i="20"/>
  <c r="D24" i="20" s="1"/>
  <c r="D26" i="20" s="1"/>
  <c r="E28" i="5" s="1"/>
  <c r="F28" i="5" s="1"/>
  <c r="G28" i="5" s="1"/>
  <c r="D58" i="19"/>
  <c r="D55" i="19"/>
  <c r="D23" i="19"/>
  <c r="D37" i="19"/>
  <c r="D34" i="19"/>
  <c r="D57" i="19"/>
  <c r="D41" i="19"/>
  <c r="D79" i="19"/>
  <c r="D40" i="19"/>
  <c r="D56" i="19"/>
  <c r="D35" i="19"/>
  <c r="D24" i="19"/>
  <c r="D38" i="19"/>
  <c r="D36" i="19"/>
  <c r="D59" i="19"/>
  <c r="D39" i="19"/>
  <c r="D39" i="18"/>
  <c r="D47" i="18" s="1"/>
  <c r="D22" i="29"/>
  <c r="D39" i="29"/>
  <c r="D47" i="29" s="1"/>
  <c r="D60" i="36" l="1"/>
  <c r="D55" i="36"/>
  <c r="D131" i="25"/>
  <c r="D135" i="25" s="1"/>
  <c r="D118" i="25"/>
  <c r="D119" i="25" s="1"/>
  <c r="C24" i="29"/>
  <c r="C46" i="29" s="1"/>
  <c r="D23" i="29"/>
  <c r="D24" i="29" s="1"/>
  <c r="D46" i="29" s="1"/>
  <c r="D48" i="29" s="1"/>
  <c r="D24" i="22"/>
  <c r="D26" i="22" s="1"/>
  <c r="E30" i="5" s="1"/>
  <c r="F30" i="5" s="1"/>
  <c r="G30" i="5" s="1"/>
  <c r="D79" i="36"/>
  <c r="D23" i="36"/>
  <c r="D25" i="36" s="1"/>
  <c r="D74" i="33"/>
  <c r="D118" i="24"/>
  <c r="D119" i="24" s="1"/>
  <c r="D131" i="24"/>
  <c r="D135" i="24" s="1"/>
  <c r="D59" i="36"/>
  <c r="D61" i="36" s="1"/>
  <c r="D81" i="36" s="1"/>
  <c r="D41" i="36"/>
  <c r="D24" i="36"/>
  <c r="D57" i="36"/>
  <c r="D22" i="39"/>
  <c r="C58" i="29"/>
  <c r="D53" i="29"/>
  <c r="D58" i="29" s="1"/>
  <c r="D77" i="29" s="1"/>
  <c r="C38" i="28"/>
  <c r="C71" i="28" s="1"/>
  <c r="D37" i="28"/>
  <c r="D38" i="28" s="1"/>
  <c r="D71" i="28" s="1"/>
  <c r="D74" i="28" s="1"/>
  <c r="C26" i="19"/>
  <c r="C60" i="19"/>
  <c r="C50" i="19"/>
  <c r="D35" i="36"/>
  <c r="D34" i="36"/>
  <c r="D37" i="36"/>
  <c r="D42" i="36" s="1"/>
  <c r="D50" i="36" s="1"/>
  <c r="D51" i="36" s="1"/>
  <c r="D21" i="39"/>
  <c r="C58" i="34"/>
  <c r="D53" i="34"/>
  <c r="D58" i="34" s="1"/>
  <c r="D77" i="34" s="1"/>
  <c r="D56" i="36"/>
  <c r="D131" i="26"/>
  <c r="D135" i="26" s="1"/>
  <c r="D118" i="26"/>
  <c r="D119" i="26"/>
  <c r="D24" i="21"/>
  <c r="D26" i="21" s="1"/>
  <c r="E29" i="5" s="1"/>
  <c r="F29" i="5" s="1"/>
  <c r="G29" i="5" s="1"/>
  <c r="D24" i="35"/>
  <c r="D46" i="35" s="1"/>
  <c r="D48" i="35" s="1"/>
  <c r="D64" i="35" s="1"/>
  <c r="D39" i="36"/>
  <c r="C59" i="18"/>
  <c r="D54" i="18"/>
  <c r="D59" i="18" s="1"/>
  <c r="D78" i="18" s="1"/>
  <c r="D101" i="28"/>
  <c r="D102" i="28" s="1"/>
  <c r="D106" i="28" s="1"/>
  <c r="D107" i="28" s="1"/>
  <c r="D133" i="28" s="1"/>
  <c r="C102" i="28"/>
  <c r="C106" i="28" s="1"/>
  <c r="D124" i="23"/>
  <c r="D136" i="23" s="1"/>
  <c r="D137" i="23" s="1"/>
  <c r="E13" i="5" s="1"/>
  <c r="F13" i="5" s="1"/>
  <c r="C24" i="18"/>
  <c r="C46" i="18" s="1"/>
  <c r="D23" i="18"/>
  <c r="D24" i="18" s="1"/>
  <c r="D46" i="18" s="1"/>
  <c r="D48" i="18" s="1"/>
  <c r="D64" i="18" s="1"/>
  <c r="D65" i="18" s="1"/>
  <c r="D121" i="23"/>
  <c r="D123" i="23"/>
  <c r="D120" i="23"/>
  <c r="D122" i="23"/>
  <c r="C24" i="34"/>
  <c r="C46" i="34" s="1"/>
  <c r="D23" i="34"/>
  <c r="D24" i="34" s="1"/>
  <c r="D46" i="34" s="1"/>
  <c r="D48" i="34" s="1"/>
  <c r="D24" i="39"/>
  <c r="D26" i="39" s="1"/>
  <c r="E36" i="5" s="1"/>
  <c r="F36" i="5" s="1"/>
  <c r="G36" i="5" s="1"/>
  <c r="D24" i="38"/>
  <c r="D26" i="38" s="1"/>
  <c r="E35" i="5" s="1"/>
  <c r="F35" i="5" s="1"/>
  <c r="G35" i="5" s="1"/>
  <c r="D24" i="37"/>
  <c r="D26" i="37" s="1"/>
  <c r="E34" i="5" s="1"/>
  <c r="F34" i="5" s="1"/>
  <c r="G34" i="5" s="1"/>
  <c r="D27" i="36"/>
  <c r="D49" i="36" s="1"/>
  <c r="D42" i="19"/>
  <c r="D50" i="19" s="1"/>
  <c r="D25" i="19"/>
  <c r="G13" i="5" l="1"/>
  <c r="D63" i="34"/>
  <c r="D76" i="34"/>
  <c r="D78" i="34" s="1"/>
  <c r="D77" i="35"/>
  <c r="D79" i="35" s="1"/>
  <c r="D68" i="35" s="1"/>
  <c r="D122" i="24"/>
  <c r="D121" i="24"/>
  <c r="D123" i="24"/>
  <c r="D120" i="24"/>
  <c r="D77" i="18"/>
  <c r="D79" i="18" s="1"/>
  <c r="D68" i="18" s="1"/>
  <c r="D131" i="33"/>
  <c r="D135" i="33" s="1"/>
  <c r="D119" i="33"/>
  <c r="D118" i="33"/>
  <c r="D121" i="25"/>
  <c r="D122" i="25"/>
  <c r="D120" i="25"/>
  <c r="D137" i="25"/>
  <c r="E15" i="5" s="1"/>
  <c r="F15" i="5" s="1"/>
  <c r="G15" i="5" s="1"/>
  <c r="D123" i="25"/>
  <c r="D124" i="24"/>
  <c r="D136" i="24" s="1"/>
  <c r="D137" i="24" s="1"/>
  <c r="E14" i="5" s="1"/>
  <c r="F14" i="5" s="1"/>
  <c r="D123" i="26"/>
  <c r="D120" i="26"/>
  <c r="D124" i="26" s="1"/>
  <c r="D136" i="26" s="1"/>
  <c r="D137" i="26" s="1"/>
  <c r="E16" i="5" s="1"/>
  <c r="F16" i="5" s="1"/>
  <c r="G16" i="5" s="1"/>
  <c r="D121" i="26"/>
  <c r="D122" i="26"/>
  <c r="C61" i="19"/>
  <c r="D60" i="19"/>
  <c r="D61" i="19" s="1"/>
  <c r="D81" i="19" s="1"/>
  <c r="D131" i="28"/>
  <c r="D135" i="28" s="1"/>
  <c r="D118" i="28"/>
  <c r="D119" i="28" s="1"/>
  <c r="D124" i="25"/>
  <c r="D136" i="25" s="1"/>
  <c r="C27" i="19"/>
  <c r="C49" i="19" s="1"/>
  <c r="D26" i="19"/>
  <c r="D27" i="19" s="1"/>
  <c r="D49" i="19" s="1"/>
  <c r="D51" i="19" s="1"/>
  <c r="D80" i="36"/>
  <c r="D82" i="36" s="1"/>
  <c r="D67" i="36"/>
  <c r="D68" i="36"/>
  <c r="D65" i="35"/>
  <c r="D66" i="35" s="1"/>
  <c r="D67" i="35"/>
  <c r="D64" i="34"/>
  <c r="D67" i="34"/>
  <c r="D68" i="34"/>
  <c r="D65" i="34"/>
  <c r="D66" i="34"/>
  <c r="D66" i="18"/>
  <c r="D70" i="18" s="1"/>
  <c r="D80" i="18" s="1"/>
  <c r="D81" i="18" s="1"/>
  <c r="E26" i="5" s="1"/>
  <c r="F26" i="5" s="1"/>
  <c r="G26" i="5" s="1"/>
  <c r="D67" i="18"/>
  <c r="D69" i="18"/>
  <c r="D76" i="29"/>
  <c r="D78" i="29" s="1"/>
  <c r="D63" i="29"/>
  <c r="D67" i="19" l="1"/>
  <c r="D68" i="19" s="1"/>
  <c r="D80" i="19"/>
  <c r="D82" i="19" s="1"/>
  <c r="D71" i="19" s="1"/>
  <c r="G14" i="5"/>
  <c r="D123" i="28"/>
  <c r="D121" i="28"/>
  <c r="D120" i="28"/>
  <c r="D124" i="28" s="1"/>
  <c r="D136" i="28" s="1"/>
  <c r="D137" i="28" s="1"/>
  <c r="E17" i="5" s="1"/>
  <c r="F17" i="5" s="1"/>
  <c r="D122" i="28"/>
  <c r="D123" i="33"/>
  <c r="D122" i="33"/>
  <c r="D121" i="33"/>
  <c r="D120" i="33"/>
  <c r="D124" i="33" s="1"/>
  <c r="D136" i="33" s="1"/>
  <c r="D137" i="33" s="1"/>
  <c r="E18" i="5" s="1"/>
  <c r="F18" i="5" s="1"/>
  <c r="G18" i="5" s="1"/>
  <c r="D69" i="35"/>
  <c r="D69" i="36"/>
  <c r="D73" i="36" s="1"/>
  <c r="D83" i="36" s="1"/>
  <c r="D84" i="36" s="1"/>
  <c r="E33" i="5" s="1"/>
  <c r="F33" i="5" s="1"/>
  <c r="G33" i="5" s="1"/>
  <c r="D70" i="36"/>
  <c r="D71" i="36"/>
  <c r="D72" i="36"/>
  <c r="D70" i="35"/>
  <c r="D80" i="35" s="1"/>
  <c r="D81" i="35" s="1"/>
  <c r="E32" i="5" s="1"/>
  <c r="F32" i="5" s="1"/>
  <c r="G32" i="5" s="1"/>
  <c r="D69" i="34"/>
  <c r="D79" i="34" s="1"/>
  <c r="D80" i="34" s="1"/>
  <c r="E31" i="5" s="1"/>
  <c r="F31" i="5" s="1"/>
  <c r="G31" i="5" s="1"/>
  <c r="D70" i="19"/>
  <c r="D72" i="19"/>
  <c r="D69" i="19"/>
  <c r="D73" i="19" s="1"/>
  <c r="D83" i="19" s="1"/>
  <c r="D84" i="19" s="1"/>
  <c r="E27" i="5" s="1"/>
  <c r="F27" i="5" s="1"/>
  <c r="G27" i="5" s="1"/>
  <c r="D64" i="29"/>
  <c r="D66" i="29" s="1"/>
  <c r="D67" i="29"/>
  <c r="D68" i="29"/>
  <c r="D65" i="29"/>
  <c r="G17" i="5" l="1"/>
  <c r="F19" i="5"/>
  <c r="G19" i="5"/>
  <c r="D69" i="29"/>
  <c r="D79" i="29" s="1"/>
  <c r="D80" i="29" s="1"/>
  <c r="E25" i="5" s="1"/>
  <c r="F25" i="5" s="1"/>
  <c r="G25" i="5" s="1"/>
  <c r="G37" i="5" s="1"/>
  <c r="G42" i="5" s="1"/>
  <c r="F37" i="5" l="1"/>
  <c r="F42" i="5" s="1"/>
</calcChain>
</file>

<file path=xl/sharedStrings.xml><?xml version="1.0" encoding="utf-8"?>
<sst xmlns="http://schemas.openxmlformats.org/spreadsheetml/2006/main" count="2928" uniqueCount="264">
  <si>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</si>
  <si>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</si>
  <si>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</si>
  <si>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</si>
  <si>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</si>
  <si>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</si>
  <si>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</si>
  <si>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</si>
  <si>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</si>
  <si>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</si>
  <si>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</si>
  <si>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</si>
  <si>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</si>
  <si>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</si>
  <si>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</si>
  <si>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</si>
  <si>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</si>
  <si>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</si>
  <si>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</si>
  <si>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</si>
  <si>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</si>
  <si>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</si>
  <si>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</si>
  <si>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</si>
  <si>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</si>
  <si>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</si>
  <si>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</si>
  <si>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</si>
  <si>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</si>
  <si>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</si>
  <si>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</si>
  <si>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</si>
  <si>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</si>
  <si>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</si>
  <si>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</si>
  <si>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</si>
  <si>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</si>
  <si>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</si>
  <si>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</si>
  <si>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</si>
  <si>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</si>
  <si>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</si>
  <si>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</si>
  <si>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</si>
  <si>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</si>
  <si>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</si>
  <si>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</si>
  <si>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</si>
  <si>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</si>
  <si>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</si>
  <si>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</si>
  <si>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</si>
  <si>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</si>
  <si>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</si>
  <si>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</si>
  <si>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</si>
  <si>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</si>
  <si>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</si>
  <si>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</si>
  <si>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</si>
  <si>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</si>
  <si>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</si>
  <si>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</si>
  <si>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</si>
  <si>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</si>
  <si>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</si>
  <si>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</si>
  <si>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</si>
  <si>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</si>
  <si>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</si>
  <si>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</si>
  <si>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</si>
  <si>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</si>
  <si>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</si>
  <si>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</si>
  <si>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</si>
  <si>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</si>
  <si>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</si>
  <si>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</si>
  <si>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</si>
  <si>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</si>
  <si>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</si>
  <si>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</si>
  <si>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</si>
  <si>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</si>
  <si>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</si>
  <si>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</si>
  <si>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</si>
  <si>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</si>
  <si>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</si>
  <si>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</si>
  <si>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</si>
  <si>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</si>
  <si>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</si>
  <si>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</si>
  <si>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</si>
  <si>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</si>
  <si>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</si>
  <si>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</si>
  <si>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</si>
  <si>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</si>
  <si>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</si>
  <si>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</si>
  <si>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</si>
  <si>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</si>
  <si>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</si>
  <si>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</si>
  <si>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</si>
  <si>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</si>
  <si>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</si>
  <si>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</si>
  <si>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</si>
  <si>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</si>
  <si>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</si>
  <si>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</si>
  <si>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OBS: Os licitantes devem preencher os campos marcados em amarelo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</si>
  <si>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</si>
  <si>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</si>
  <si>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</si>
  <si>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</si>
  <si>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</si>
  <si>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</si>
  <si>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</si>
  <si>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</si>
  <si>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</si>
  <si>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00/2021</t>
  </si>
  <si>
    <t>DESCRIÇÃO</t>
  </si>
  <si>
    <t>AGÊNCIA NACIONAL DE TRANSPORTES TERRESTRES</t>
  </si>
  <si>
    <t>QUADRO RESUMO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</si>
  <si>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</si>
  <si>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</si>
  <si>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</si>
  <si>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</si>
  <si>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</si>
  <si>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</si>
  <si>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</si>
  <si>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</si>
  <si>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ITEM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</si>
  <si>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</si>
  <si>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</si>
  <si>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</si>
  <si>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 xml:space="preserve">Auxílio Funeral </t>
  </si>
  <si>
    <t>Outros (Especificar)</t>
  </si>
  <si>
    <t>Motorista</t>
  </si>
  <si>
    <r>
      <t xml:space="preserve">Nota 3: </t>
    </r>
    <r>
      <rPr>
        <sz val="9"/>
        <color indexed="8"/>
        <rFont val="Ecofont Vera Sans"/>
        <family val="2"/>
      </rPr>
      <t>Os valores a serem pagos a título de diárias nas viagens a serviço  deverão estar conforme determinado na convenção ou acordo coletivo da categoria. Caso a convenção não estabeleça os valores, a Contratada deverá pagar o suficiente para a hospedagem e alimentação dos funcionários.</t>
    </r>
  </si>
  <si>
    <r>
      <rPr>
        <b/>
        <sz val="9"/>
        <color indexed="8"/>
        <rFont val="Ecofont Vera Sans"/>
        <family val="2"/>
      </rPr>
      <t>Nota 2:</t>
    </r>
    <r>
      <rPr>
        <sz val="9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</si>
  <si>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(uma) diária.</t>
    </r>
  </si>
  <si>
    <t>VALOR TOTAL PARA 01 (UMA) DIÁRIA</t>
  </si>
  <si>
    <t>TOTAL - TRIBUTOS</t>
  </si>
  <si>
    <t>TOTAL – CUSTOS INDIRETOS E LUCRO</t>
  </si>
  <si>
    <t>Custos Indiretos e Lucro</t>
  </si>
  <si>
    <t>Total</t>
  </si>
  <si>
    <t>VALOR DA DIÁRIA</t>
  </si>
  <si>
    <t>PLANILHA ESTIMATIVA PARA O CUSTO DAS DIÁRIAS</t>
  </si>
  <si>
    <t>TRANSPORTE - SÃO JOSÉ/SC</t>
  </si>
  <si>
    <t>DESPESAS FIXAS</t>
  </si>
  <si>
    <t>DESPESAS EVENTUAIS</t>
  </si>
  <si>
    <t>QTD MENSAL</t>
  </si>
  <si>
    <t>VALOR UNITÁRIO</t>
  </si>
  <si>
    <t>Deslocamento</t>
  </si>
  <si>
    <t>SUBTOTAL - DESPESAS FIXAS</t>
  </si>
  <si>
    <t>SUBTOTAL - DESPESAS EVENTUAIS</t>
  </si>
  <si>
    <t>VALOR TOTAL ESTIMADO</t>
  </si>
  <si>
    <t>SUPERINTENDÊNCIA DE GESTÃO ADMINISTRATIVA</t>
  </si>
  <si>
    <t>GERÊNCIA DE RECURSOS LOGÍSTICOS</t>
  </si>
  <si>
    <t>Salário/Hora</t>
  </si>
  <si>
    <t>Adicional de Hora Extra</t>
  </si>
  <si>
    <t>Adicional Noturno</t>
  </si>
  <si>
    <t>Subtotal</t>
  </si>
  <si>
    <t>Hora Reduzida Noturna</t>
  </si>
  <si>
    <t>Diária sem pernoite</t>
  </si>
  <si>
    <t>Diária com pernoite</t>
  </si>
  <si>
    <t>MÓDULO 4: CUSTOS INDIRETOS, TRIBUTOS E LUCRO</t>
  </si>
  <si>
    <t>Subtotal (A + B +C)</t>
  </si>
  <si>
    <t>Módulo 4- Custos indiretos, tributos e lucro</t>
  </si>
  <si>
    <t>Módulo 4 - Custos indiretos, tributos e lucro</t>
  </si>
  <si>
    <t>Uniformes</t>
  </si>
  <si>
    <t>Auxílio odontológico</t>
  </si>
  <si>
    <t>00/2022</t>
  </si>
  <si>
    <t>Recepcionista</t>
  </si>
  <si>
    <t>Auxiliar Administrativo</t>
  </si>
  <si>
    <t>Apoio Administrativo</t>
  </si>
  <si>
    <t>VALOR TOTAL PARA 01 (UM) DESLOCAMENTO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</si>
  <si>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(um) deslocamento.</t>
    </r>
  </si>
  <si>
    <t>Gratificação de assiduidade</t>
  </si>
  <si>
    <t>penosidade 32,22 % do piso 695,8 + gratificação por assid. R$ 65,80</t>
  </si>
  <si>
    <t>4221-05</t>
  </si>
  <si>
    <t>7823-05</t>
  </si>
  <si>
    <t>Gratificação</t>
  </si>
  <si>
    <t>4110-05</t>
  </si>
  <si>
    <t>20/2022</t>
  </si>
  <si>
    <t>Motorista Governaor Valadares MG</t>
  </si>
  <si>
    <t>Recepcionista Belo Horizonte MG</t>
  </si>
  <si>
    <t>Horas Extras (Segunda a Sábado) - Salvador BA</t>
  </si>
  <si>
    <t>Horas Extras (Domingos e Feriados) - Salvador BA</t>
  </si>
  <si>
    <t>Horas Extras (Com Adicional Noturno) -Salvador BA</t>
  </si>
  <si>
    <t>Diárias Sem Pernoite - Salvador BA</t>
  </si>
  <si>
    <t>Diárias Com Pernoite - Salvador BA</t>
  </si>
  <si>
    <t>Deslocamento - Salvador BA</t>
  </si>
  <si>
    <t>Horas Extras (Segunda a Sábado) - Gov. Valadares MG</t>
  </si>
  <si>
    <t>Horas Extras (Domingos e Feriados) - Gov. Valadares MG</t>
  </si>
  <si>
    <t>Horas Extras (Com Adicional Noturno) - Gov. Valadares MG</t>
  </si>
  <si>
    <t>Diárias Sem Pernoite - Gov. Valadares MG</t>
  </si>
  <si>
    <t>Diárias Com Pernoite - Gov. Valadares MG</t>
  </si>
  <si>
    <t>Deslocamento - Gov. Valadares MG</t>
  </si>
  <si>
    <t>26.1</t>
  </si>
  <si>
    <t>26.2</t>
  </si>
  <si>
    <t>26.3</t>
  </si>
  <si>
    <t>26.4</t>
  </si>
  <si>
    <t>26.5</t>
  </si>
  <si>
    <t>26.6</t>
  </si>
  <si>
    <t>25.1</t>
  </si>
  <si>
    <t>25.2</t>
  </si>
  <si>
    <t>25.3</t>
  </si>
  <si>
    <t>25.4</t>
  </si>
  <si>
    <t>25.5</t>
  </si>
  <si>
    <t>25.6</t>
  </si>
  <si>
    <r>
      <t>N</t>
    </r>
    <r>
      <rPr>
        <strike/>
        <sz val="10"/>
        <rFont val="Ecofont Vera Sans"/>
      </rPr>
      <t>º</t>
    </r>
    <r>
      <rPr>
        <sz val="10"/>
        <rFont val="Ecofont Vera Sans"/>
      </rPr>
      <t xml:space="preserve"> Processo </t>
    </r>
  </si>
  <si>
    <t>50500.201753/2022-91</t>
  </si>
  <si>
    <t>UNIFORMES - Recepção Masculino (Item 11.10 do Termo de Referência)</t>
  </si>
  <si>
    <t>(A)</t>
  </si>
  <si>
    <t>(B)</t>
  </si>
  <si>
    <t>(C)</t>
  </si>
  <si>
    <t>(D)</t>
  </si>
  <si>
    <t>(E = D X C)</t>
  </si>
  <si>
    <t>(F = E / 12)</t>
  </si>
  <si>
    <t>Descrição</t>
  </si>
  <si>
    <t>Unidade de medida</t>
  </si>
  <si>
    <t>QTD Anual</t>
  </si>
  <si>
    <t>Valor unitário R$</t>
  </si>
  <si>
    <t>Valor total R$</t>
  </si>
  <si>
    <t>Valor total por mês R$</t>
  </si>
  <si>
    <t>Termo completo</t>
  </si>
  <si>
    <t>UND</t>
  </si>
  <si>
    <t>Camisa social</t>
  </si>
  <si>
    <t>Gravata em tecido liso</t>
  </si>
  <si>
    <t>Cinto em couro</t>
  </si>
  <si>
    <t>Sapato tipo social</t>
  </si>
  <si>
    <t>PAR</t>
  </si>
  <si>
    <t>Meia social</t>
  </si>
  <si>
    <t>VALOR MENSAL A APROPRIAR</t>
  </si>
  <si>
    <t>UNIFORMES - Recepção Feminino (Item 11.10 do Termo de Referência)</t>
  </si>
  <si>
    <t>Vestido tubinho</t>
  </si>
  <si>
    <t>UNIFORMES - Motorista Masculino (Item 11.10 do Termo de Referência)</t>
  </si>
  <si>
    <t>UNIFORMES - Motorista Feminino (Item 11.10 do Termo de Referência)</t>
  </si>
  <si>
    <t>Lenço para bolso superior do paletó</t>
  </si>
  <si>
    <t>VALOR TOTAL</t>
  </si>
  <si>
    <t>VALOR MENSAL (DESPESAS FIXAS + EVENTUAIS)</t>
  </si>
  <si>
    <t>VALOR ANUAL (DESPESAS FIXAS + EVENTUAIS)</t>
  </si>
  <si>
    <t>Salvador-BA</t>
  </si>
  <si>
    <t>Uberlânida-MG</t>
  </si>
  <si>
    <t>BELO HORIZONTE-MG</t>
  </si>
  <si>
    <t>Governador Valadares-MG</t>
  </si>
  <si>
    <t>MOTORISTA - HORA EXTRA (Segunda-Sábado) - SALVADOR/BA</t>
  </si>
  <si>
    <t>MOTORISTA - HORA EXTRA (Domingos-Feriados) - SALVADOR/BA</t>
  </si>
  <si>
    <t>MOTORISTA - HORA EXTRA (com adicional noturno) - SALVADOR/BA</t>
  </si>
  <si>
    <t>MOTORISTA - DIÁRIAS (sem pernoite) - SALVADOR/BA</t>
  </si>
  <si>
    <t>MOTORISTA - DIÁRIAS (com pernoite) - SALVADOR/BA</t>
  </si>
  <si>
    <t>MOTORISTA - DESLOCAMENTO - SALVADOR/BA</t>
  </si>
  <si>
    <t>MOTORISTA - HORA EXTRA (Segunda-Sábado) - GOVERNADOR VALADARES/MG</t>
  </si>
  <si>
    <t>MOTORISTA - HORA EXTRA (Domingos-Feriados) - GOVERNADOR VALADARES/MG</t>
  </si>
  <si>
    <t>MOTORISTA - HORA EXTRA (com adicional noturno) - GOVERNADOR VALADARES/MG</t>
  </si>
  <si>
    <t>MOTORISTA - DIÁRIAS (com pernoite) - GOVERNADOR VALADARES/MG</t>
  </si>
  <si>
    <t>MOTORISTA - DESLOCAMENTO - GOVERNADOR VALADARES/MG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</si>
</sst>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0%"/>
    <numFmt numFmtId="166" formatCode="_(&quot;R$ &quot;* #,##0.00_);_(&quot;R$ &quot;* \(#,##0.00\);_(&quot;R$ &quot;* &quot;-&quot;??_);_(@_)"/>
  </numFmts>
  <fonts count="3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8"/>
      <name val="Calibri"/>
      <family val="2"/>
    </font>
    <font>
      <sz val="10"/>
      <name val="Ecofont Vera Sans"/>
    </font>
    <font>
      <strike/>
      <sz val="10"/>
      <name val="Ecofont Vera Sans"/>
    </font>
    <font>
      <i/>
      <sz val="8"/>
      <name val="Ecofont Vera Sans"/>
    </font>
    <font>
      <b/>
      <sz val="11"/>
      <name val="Ecofont Vera Sans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sz val="9"/>
      <color theme="1"/>
      <name val="Ecofont Vera Sans"/>
      <family val="2"/>
    </font>
    <font>
      <b/>
      <sz val="10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Times New Roman"/>
      <family val="1"/>
    </font>
    <font>
      <b/>
      <sz val="11"/>
      <color theme="1"/>
      <name val="Ecofont Vera Sans"/>
      <family val="2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sz val="9"/>
      <name val="Ecofont Vera Sans"/>
      <family val="2"/>
    </font>
    <font>
      <b/>
      <sz val="9"/>
      <color theme="1"/>
      <name val="Ecofont Vera Sans"/>
    </font>
    <font>
      <b/>
      <sz val="11"/>
      <color theme="1"/>
      <name val="Ecofont Vera Sans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166" fontId="14" fillId="0" borderId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0" fillId="0" borderId="0"/>
    <xf numFmtId="0" fontId="14" fillId="0" borderId="0"/>
    <xf numFmtId="0" fontId="21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273">
    <xf numFmtId="0" fontId="0" fillId="0" borderId="0" xfId="0"/>
    <xf numFmtId="44" fontId="22" fillId="0" borderId="1" xfId="1" applyFont="1" applyBorder="1" applyAlignment="1" applyProtection="1">
      <alignment horizontal="center" wrapText="1"/>
      <protection locked="0"/>
    </xf>
    <xf numFmtId="0" fontId="22" fillId="2" borderId="1" xfId="0" applyFont="1" applyFill="1" applyBorder="1" applyAlignment="1" applyProtection="1">
      <alignment wrapText="1"/>
      <protection hidden="1"/>
    </xf>
    <xf numFmtId="44" fontId="22" fillId="3" borderId="1" xfId="1" applyFont="1" applyFill="1" applyBorder="1" applyAlignment="1" applyProtection="1">
      <alignment horizontal="center" vertical="center" wrapText="1"/>
      <protection hidden="1"/>
    </xf>
    <xf numFmtId="44" fontId="22" fillId="0" borderId="1" xfId="1" applyFont="1" applyBorder="1" applyAlignment="1" applyProtection="1">
      <alignment horizontal="center" vertical="center" wrapText="1"/>
      <protection hidden="1"/>
    </xf>
    <xf numFmtId="0" fontId="23" fillId="0" borderId="0" xfId="0" applyFont="1" applyProtection="1">
      <protection locked="0"/>
    </xf>
    <xf numFmtId="0" fontId="22" fillId="0" borderId="0" xfId="0" applyFont="1" applyBorder="1" applyAlignment="1" applyProtection="1">
      <alignment horizontal="center" vertical="center" wrapText="1"/>
      <protection hidden="1"/>
    </xf>
    <xf numFmtId="0" fontId="22" fillId="0" borderId="1" xfId="0" applyFont="1" applyBorder="1" applyAlignment="1" applyProtection="1">
      <alignment horizontal="center" wrapText="1"/>
      <protection hidden="1"/>
    </xf>
    <xf numFmtId="44" fontId="24" fillId="2" borderId="1" xfId="1" applyFont="1" applyFill="1" applyBorder="1" applyAlignment="1" applyProtection="1">
      <alignment horizontal="center" wrapText="1"/>
      <protection hidden="1"/>
    </xf>
    <xf numFmtId="0" fontId="22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44" fontId="5" fillId="3" borderId="1" xfId="1" applyFont="1" applyFill="1" applyBorder="1" applyAlignment="1" applyProtection="1">
      <alignment horizontal="center" vertical="top" wrapText="1"/>
      <protection hidden="1"/>
    </xf>
    <xf numFmtId="10" fontId="24" fillId="2" borderId="1" xfId="1" applyNumberFormat="1" applyFont="1" applyFill="1" applyBorder="1" applyAlignment="1" applyProtection="1">
      <alignment horizontal="center" vertical="top" wrapText="1"/>
      <protection hidden="1"/>
    </xf>
    <xf numFmtId="44" fontId="24" fillId="2" borderId="1" xfId="1" applyFont="1" applyFill="1" applyBorder="1" applyAlignment="1" applyProtection="1">
      <alignment horizontal="center" vertical="top" wrapText="1"/>
      <protection hidden="1"/>
    </xf>
    <xf numFmtId="0" fontId="22" fillId="3" borderId="1" xfId="0" applyFont="1" applyFill="1" applyBorder="1" applyAlignment="1" applyProtection="1">
      <alignment vertical="top" wrapText="1"/>
      <protection hidden="1"/>
    </xf>
    <xf numFmtId="44" fontId="22" fillId="3" borderId="1" xfId="1" applyFont="1" applyFill="1" applyBorder="1" applyAlignment="1" applyProtection="1">
      <alignment horizontal="center" wrapText="1"/>
      <protection hidden="1"/>
    </xf>
    <xf numFmtId="165" fontId="24" fillId="2" borderId="1" xfId="9" applyNumberFormat="1" applyFont="1" applyFill="1" applyBorder="1" applyAlignment="1" applyProtection="1">
      <alignment horizontal="center" wrapText="1"/>
      <protection hidden="1"/>
    </xf>
    <xf numFmtId="10" fontId="24" fillId="2" borderId="1" xfId="9" applyNumberFormat="1" applyFont="1" applyFill="1" applyBorder="1" applyAlignment="1" applyProtection="1">
      <alignment horizontal="center" wrapText="1"/>
      <protection hidden="1"/>
    </xf>
    <xf numFmtId="0" fontId="22" fillId="3" borderId="1" xfId="0" applyFont="1" applyFill="1" applyBorder="1" applyAlignment="1" applyProtection="1">
      <alignment horizontal="center" vertical="top" wrapText="1"/>
      <protection hidden="1"/>
    </xf>
    <xf numFmtId="10" fontId="22" fillId="3" borderId="1" xfId="1" applyNumberFormat="1" applyFont="1" applyFill="1" applyBorder="1" applyAlignment="1" applyProtection="1">
      <alignment horizontal="center" wrapText="1"/>
      <protection hidden="1"/>
    </xf>
    <xf numFmtId="10" fontId="24" fillId="2" borderId="1" xfId="1" applyNumberFormat="1" applyFont="1" applyFill="1" applyBorder="1" applyAlignment="1" applyProtection="1">
      <alignment horizontal="center" wrapText="1"/>
      <protection hidden="1"/>
    </xf>
    <xf numFmtId="0" fontId="23" fillId="0" borderId="0" xfId="0" applyFont="1" applyAlignment="1" applyProtection="1">
      <protection hidden="1"/>
    </xf>
    <xf numFmtId="0" fontId="22" fillId="0" borderId="1" xfId="0" applyFont="1" applyBorder="1" applyAlignment="1" applyProtection="1">
      <alignment vertical="top" wrapText="1"/>
      <protection hidden="1"/>
    </xf>
    <xf numFmtId="44" fontId="24" fillId="0" borderId="1" xfId="1" applyFont="1" applyBorder="1" applyAlignment="1" applyProtection="1">
      <alignment horizontal="center" vertical="center" wrapText="1"/>
      <protection hidden="1"/>
    </xf>
    <xf numFmtId="44" fontId="23" fillId="0" borderId="0" xfId="0" applyNumberFormat="1" applyFont="1" applyProtection="1">
      <protection hidden="1"/>
    </xf>
    <xf numFmtId="0" fontId="23" fillId="0" borderId="0" xfId="0" applyFont="1" applyBorder="1" applyProtection="1"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23" fillId="0" borderId="2" xfId="0" applyFont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alignment horizontal="center"/>
      <protection hidden="1"/>
    </xf>
    <xf numFmtId="0" fontId="23" fillId="0" borderId="3" xfId="0" applyFont="1" applyBorder="1" applyProtection="1">
      <protection hidden="1"/>
    </xf>
    <xf numFmtId="0" fontId="10" fillId="3" borderId="4" xfId="0" applyFont="1" applyFill="1" applyBorder="1" applyAlignment="1"/>
    <xf numFmtId="44" fontId="22" fillId="4" borderId="1" xfId="1" applyFont="1" applyFill="1" applyBorder="1" applyAlignment="1" applyProtection="1">
      <alignment horizontal="center" wrapText="1"/>
      <protection locked="0"/>
    </xf>
    <xf numFmtId="10" fontId="24" fillId="3" borderId="1" xfId="9" applyNumberFormat="1" applyFont="1" applyFill="1" applyBorder="1" applyAlignment="1" applyProtection="1">
      <alignment horizontal="center" wrapText="1"/>
      <protection hidden="1"/>
    </xf>
    <xf numFmtId="0" fontId="23" fillId="0" borderId="3" xfId="0" applyFont="1" applyBorder="1" applyProtection="1">
      <protection locked="0"/>
    </xf>
    <xf numFmtId="0" fontId="23" fillId="0" borderId="5" xfId="0" applyFont="1" applyBorder="1" applyProtection="1">
      <protection locked="0"/>
    </xf>
    <xf numFmtId="0" fontId="23" fillId="0" borderId="0" xfId="0" applyFont="1" applyBorder="1" applyProtection="1">
      <protection locked="0"/>
    </xf>
    <xf numFmtId="0" fontId="23" fillId="0" borderId="6" xfId="0" applyFont="1" applyBorder="1" applyProtection="1">
      <protection locked="0"/>
    </xf>
    <xf numFmtId="0" fontId="22" fillId="0" borderId="1" xfId="0" applyFont="1" applyBorder="1" applyAlignment="1" applyProtection="1">
      <alignment vertical="center" wrapText="1"/>
      <protection hidden="1"/>
    </xf>
    <xf numFmtId="0" fontId="22" fillId="3" borderId="1" xfId="0" applyFont="1" applyFill="1" applyBorder="1" applyAlignment="1" applyProtection="1">
      <alignment horizontal="center" vertical="center" wrapText="1"/>
      <protection hidden="1"/>
    </xf>
    <xf numFmtId="10" fontId="22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Protection="1">
      <protection hidden="1"/>
    </xf>
    <xf numFmtId="0" fontId="22" fillId="3" borderId="1" xfId="0" applyFont="1" applyFill="1" applyBorder="1" applyAlignment="1" applyProtection="1">
      <alignment vertical="center" wrapText="1"/>
      <protection hidden="1"/>
    </xf>
    <xf numFmtId="10" fontId="22" fillId="3" borderId="1" xfId="9" applyNumberFormat="1" applyFont="1" applyFill="1" applyBorder="1" applyAlignment="1" applyProtection="1">
      <alignment horizontal="center" wrapText="1"/>
      <protection locked="0"/>
    </xf>
    <xf numFmtId="165" fontId="22" fillId="3" borderId="1" xfId="9" applyNumberFormat="1" applyFont="1" applyFill="1" applyBorder="1" applyAlignment="1" applyProtection="1">
      <alignment horizontal="center" wrapText="1"/>
      <protection locked="0"/>
    </xf>
    <xf numFmtId="165" fontId="22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22" fillId="3" borderId="1" xfId="9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Protection="1">
      <protection locked="0"/>
    </xf>
    <xf numFmtId="0" fontId="22" fillId="3" borderId="1" xfId="0" applyFont="1" applyFill="1" applyBorder="1" applyAlignment="1" applyProtection="1">
      <alignment horizontal="center" wrapText="1"/>
      <protection hidden="1"/>
    </xf>
    <xf numFmtId="0" fontId="24" fillId="2" borderId="1" xfId="0" applyFont="1" applyFill="1" applyBorder="1" applyAlignment="1" applyProtection="1">
      <alignment horizontal="center" vertical="top" wrapText="1"/>
      <protection hidden="1"/>
    </xf>
    <xf numFmtId="0" fontId="24" fillId="2" borderId="1" xfId="0" applyFont="1" applyFill="1" applyBorder="1" applyAlignment="1" applyProtection="1">
      <alignment horizontal="center" wrapText="1"/>
      <protection hidden="1"/>
    </xf>
    <xf numFmtId="0" fontId="24" fillId="0" borderId="2" xfId="0" applyFont="1" applyBorder="1" applyAlignment="1" applyProtection="1">
      <alignment horizontal="center"/>
      <protection hidden="1"/>
    </xf>
    <xf numFmtId="0" fontId="24" fillId="0" borderId="0" xfId="0" applyFont="1" applyBorder="1" applyAlignment="1" applyProtection="1">
      <alignment horizontal="center"/>
      <protection hidden="1"/>
    </xf>
    <xf numFmtId="0" fontId="24" fillId="5" borderId="1" xfId="0" applyFont="1" applyFill="1" applyBorder="1" applyAlignment="1" applyProtection="1">
      <alignment horizontal="center" wrapText="1"/>
      <protection hidden="1"/>
    </xf>
    <xf numFmtId="0" fontId="23" fillId="0" borderId="0" xfId="0" applyFont="1" applyProtection="1">
      <protection hidden="1"/>
    </xf>
    <xf numFmtId="0" fontId="23" fillId="0" borderId="2" xfId="0" applyFont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alignment horizontal="center"/>
      <protection hidden="1"/>
    </xf>
    <xf numFmtId="44" fontId="24" fillId="2" borderId="1" xfId="0" applyNumberFormat="1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vertical="top" wrapText="1"/>
    </xf>
    <xf numFmtId="44" fontId="24" fillId="6" borderId="1" xfId="0" applyNumberFormat="1" applyFont="1" applyFill="1" applyBorder="1" applyAlignment="1">
      <alignment horizontal="center" vertical="center" wrapText="1"/>
    </xf>
    <xf numFmtId="10" fontId="24" fillId="6" borderId="1" xfId="0" applyNumberFormat="1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vertical="center" wrapText="1"/>
    </xf>
    <xf numFmtId="0" fontId="24" fillId="6" borderId="1" xfId="0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6" fillId="0" borderId="0" xfId="0" applyFont="1" applyAlignment="1" applyProtection="1">
      <alignment vertical="center" wrapText="1"/>
      <protection hidden="1"/>
    </xf>
    <xf numFmtId="0" fontId="22" fillId="0" borderId="0" xfId="0" applyFont="1" applyAlignment="1" applyProtection="1">
      <alignment horizontal="center" vertical="center" wrapText="1"/>
      <protection hidden="1"/>
    </xf>
    <xf numFmtId="0" fontId="27" fillId="0" borderId="0" xfId="0" applyFont="1" applyAlignment="1" applyProtection="1">
      <alignment horizontal="center" vertical="center"/>
      <protection hidden="1"/>
    </xf>
    <xf numFmtId="0" fontId="23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22" fillId="0" borderId="1" xfId="0" applyFont="1" applyBorder="1" applyAlignment="1" applyProtection="1">
      <alignment horizontal="center" vertical="center" wrapText="1"/>
      <protection hidden="1"/>
    </xf>
    <xf numFmtId="0" fontId="23" fillId="3" borderId="0" xfId="0" applyFont="1" applyFill="1" applyBorder="1" applyAlignment="1" applyProtection="1">
      <alignment horizontal="center" vertical="center" wrapText="1"/>
      <protection hidden="1"/>
    </xf>
    <xf numFmtId="0" fontId="23" fillId="3" borderId="0" xfId="0" applyFont="1" applyFill="1" applyBorder="1" applyAlignment="1" applyProtection="1">
      <alignment horizontal="left" vertical="top" wrapText="1"/>
      <protection hidden="1"/>
    </xf>
    <xf numFmtId="0" fontId="22" fillId="3" borderId="0" xfId="0" applyFont="1" applyFill="1" applyBorder="1" applyAlignment="1" applyProtection="1">
      <alignment horizontal="center" vertical="center" wrapText="1"/>
      <protection hidden="1"/>
    </xf>
    <xf numFmtId="0" fontId="26" fillId="3" borderId="0" xfId="0" applyFont="1" applyFill="1" applyBorder="1" applyAlignment="1" applyProtection="1">
      <alignment vertical="center" wrapText="1"/>
      <protection hidden="1"/>
    </xf>
    <xf numFmtId="0" fontId="24" fillId="3" borderId="1" xfId="0" applyFont="1" applyFill="1" applyBorder="1" applyAlignment="1" applyProtection="1">
      <alignment horizontal="center" wrapText="1"/>
      <protection hidden="1"/>
    </xf>
    <xf numFmtId="44" fontId="22" fillId="3" borderId="1" xfId="1" applyFont="1" applyFill="1" applyBorder="1" applyAlignment="1" applyProtection="1">
      <alignment horizontal="center" wrapText="1"/>
      <protection locked="0"/>
    </xf>
    <xf numFmtId="44" fontId="24" fillId="3" borderId="1" xfId="1" applyFont="1" applyFill="1" applyBorder="1" applyAlignment="1" applyProtection="1">
      <alignment horizontal="center" wrapText="1"/>
      <protection hidden="1"/>
    </xf>
    <xf numFmtId="0" fontId="22" fillId="3" borderId="1" xfId="0" applyFont="1" applyFill="1" applyBorder="1" applyAlignment="1" applyProtection="1">
      <alignment wrapText="1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vertical="center" wrapText="1"/>
      <protection hidden="1"/>
    </xf>
    <xf numFmtId="0" fontId="24" fillId="3" borderId="1" xfId="0" applyFont="1" applyFill="1" applyBorder="1" applyAlignment="1" applyProtection="1">
      <alignment horizontal="center" vertical="top" wrapText="1"/>
      <protection hidden="1"/>
    </xf>
    <xf numFmtId="0" fontId="22" fillId="3" borderId="1" xfId="0" applyFont="1" applyFill="1" applyBorder="1" applyAlignment="1">
      <alignment horizontal="center" vertical="center" wrapText="1"/>
    </xf>
    <xf numFmtId="44" fontId="22" fillId="3" borderId="1" xfId="1" applyFont="1" applyFill="1" applyBorder="1" applyAlignment="1">
      <alignment horizontal="center" vertical="center" wrapText="1"/>
    </xf>
    <xf numFmtId="44" fontId="24" fillId="3" borderId="1" xfId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vertical="center" wrapText="1"/>
    </xf>
    <xf numFmtId="10" fontId="22" fillId="3" borderId="1" xfId="0" applyNumberFormat="1" applyFont="1" applyFill="1" applyBorder="1" applyAlignment="1">
      <alignment horizontal="center" vertical="center" wrapText="1"/>
    </xf>
    <xf numFmtId="44" fontId="22" fillId="3" borderId="1" xfId="0" applyNumberFormat="1" applyFont="1" applyFill="1" applyBorder="1" applyAlignment="1">
      <alignment horizontal="center" vertical="center" wrapText="1"/>
    </xf>
    <xf numFmtId="44" fontId="24" fillId="3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vertical="center" wrapText="1"/>
    </xf>
    <xf numFmtId="10" fontId="24" fillId="3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 applyProtection="1">
      <alignment horizontal="left" vertical="center" wrapText="1"/>
      <protection hidden="1"/>
    </xf>
    <xf numFmtId="0" fontId="24" fillId="0" borderId="2" xfId="0" applyFont="1" applyBorder="1" applyAlignment="1" applyProtection="1">
      <alignment horizontal="center"/>
      <protection hidden="1"/>
    </xf>
    <xf numFmtId="0" fontId="24" fillId="0" borderId="0" xfId="0" applyFont="1" applyBorder="1" applyAlignment="1" applyProtection="1">
      <alignment horizontal="center"/>
      <protection hidden="1"/>
    </xf>
    <xf numFmtId="0" fontId="24" fillId="0" borderId="2" xfId="0" applyFont="1" applyBorder="1" applyAlignment="1" applyProtection="1">
      <alignment horizontal="center" wrapText="1"/>
      <protection hidden="1"/>
    </xf>
    <xf numFmtId="0" fontId="24" fillId="0" borderId="0" xfId="0" applyFont="1" applyBorder="1" applyAlignment="1" applyProtection="1">
      <alignment horizontal="center" wrapText="1"/>
      <protection hidden="1"/>
    </xf>
    <xf numFmtId="0" fontId="24" fillId="3" borderId="1" xfId="0" applyFont="1" applyFill="1" applyBorder="1" applyAlignment="1" applyProtection="1">
      <alignment horizontal="center" vertical="center" wrapText="1"/>
      <protection hidden="1"/>
    </xf>
    <xf numFmtId="0" fontId="24" fillId="2" borderId="1" xfId="0" applyFont="1" applyFill="1" applyBorder="1" applyAlignment="1" applyProtection="1">
      <alignment horizontal="center" vertical="top" wrapText="1"/>
      <protection hidden="1"/>
    </xf>
    <xf numFmtId="0" fontId="24" fillId="5" borderId="1" xfId="0" applyFont="1" applyFill="1" applyBorder="1" applyAlignment="1" applyProtection="1">
      <alignment horizontal="center" wrapText="1"/>
      <protection hidden="1"/>
    </xf>
    <xf numFmtId="0" fontId="24" fillId="2" borderId="1" xfId="0" applyFont="1" applyFill="1" applyBorder="1" applyAlignment="1" applyProtection="1">
      <alignment horizontal="center" wrapText="1"/>
      <protection hidden="1"/>
    </xf>
    <xf numFmtId="0" fontId="22" fillId="3" borderId="1" xfId="0" applyFont="1" applyFill="1" applyBorder="1" applyAlignment="1" applyProtection="1">
      <alignment horizontal="center" wrapText="1"/>
      <protection hidden="1"/>
    </xf>
    <xf numFmtId="0" fontId="22" fillId="0" borderId="1" xfId="0" applyFont="1" applyBorder="1" applyAlignment="1" applyProtection="1">
      <alignment horizontal="left" vertical="center" wrapText="1"/>
      <protection hidden="1"/>
    </xf>
    <xf numFmtId="0" fontId="22" fillId="0" borderId="1" xfId="0" applyFont="1" applyBorder="1" applyAlignment="1" applyProtection="1">
      <alignment horizontal="center" vertical="center" wrapText="1"/>
      <protection hidden="1"/>
    </xf>
    <xf numFmtId="0" fontId="24" fillId="2" borderId="1" xfId="0" applyFont="1" applyFill="1" applyBorder="1" applyAlignment="1" applyProtection="1">
      <alignment horizontal="center" vertical="top" wrapText="1"/>
      <protection hidden="1"/>
    </xf>
    <xf numFmtId="0" fontId="24" fillId="0" borderId="2" xfId="0" applyFont="1" applyBorder="1" applyAlignment="1" applyProtection="1">
      <alignment horizontal="center" wrapText="1"/>
      <protection hidden="1"/>
    </xf>
    <xf numFmtId="0" fontId="24" fillId="0" borderId="0" xfId="0" applyFont="1" applyBorder="1" applyAlignment="1" applyProtection="1">
      <alignment horizontal="center" wrapText="1"/>
      <protection hidden="1"/>
    </xf>
    <xf numFmtId="0" fontId="24" fillId="2" borderId="1" xfId="0" applyFont="1" applyFill="1" applyBorder="1" applyAlignment="1" applyProtection="1">
      <alignment horizontal="center" wrapText="1"/>
      <protection hidden="1"/>
    </xf>
    <xf numFmtId="0" fontId="22" fillId="3" borderId="1" xfId="0" applyFont="1" applyFill="1" applyBorder="1" applyAlignment="1" applyProtection="1">
      <alignment horizontal="center" wrapText="1"/>
      <protection hidden="1"/>
    </xf>
    <xf numFmtId="0" fontId="24" fillId="5" borderId="1" xfId="0" applyFont="1" applyFill="1" applyBorder="1" applyAlignment="1" applyProtection="1">
      <alignment horizontal="center" wrapText="1"/>
      <protection hidden="1"/>
    </xf>
    <xf numFmtId="0" fontId="24" fillId="3" borderId="1" xfId="0" applyFont="1" applyFill="1" applyBorder="1" applyAlignment="1" applyProtection="1">
      <alignment horizontal="center" vertical="center" wrapText="1"/>
      <protection hidden="1"/>
    </xf>
    <xf numFmtId="0" fontId="24" fillId="0" borderId="2" xfId="0" applyFont="1" applyBorder="1" applyAlignment="1" applyProtection="1">
      <alignment horizontal="center"/>
      <protection hidden="1"/>
    </xf>
    <xf numFmtId="0" fontId="24" fillId="0" borderId="0" xfId="0" applyFont="1" applyBorder="1" applyAlignment="1" applyProtection="1">
      <alignment horizontal="center"/>
      <protection hidden="1"/>
    </xf>
    <xf numFmtId="0" fontId="27" fillId="0" borderId="0" xfId="0" applyFont="1" applyAlignment="1" applyProtection="1">
      <alignment horizontal="center" vertical="center"/>
      <protection hidden="1"/>
    </xf>
    <xf numFmtId="0" fontId="22" fillId="3" borderId="1" xfId="0" applyFont="1" applyFill="1" applyBorder="1" applyAlignment="1">
      <alignment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44" fontId="22" fillId="4" borderId="1" xfId="1" applyFont="1" applyFill="1" applyBorder="1" applyAlignment="1">
      <alignment horizontal="center" vertical="center" wrapText="1"/>
    </xf>
    <xf numFmtId="10" fontId="22" fillId="4" borderId="1" xfId="9" applyNumberFormat="1" applyFont="1" applyFill="1" applyBorder="1" applyAlignment="1" applyProtection="1">
      <alignment horizontal="center" wrapText="1"/>
      <protection locked="0"/>
    </xf>
    <xf numFmtId="44" fontId="22" fillId="4" borderId="1" xfId="1" applyFont="1" applyFill="1" applyBorder="1" applyAlignment="1" applyProtection="1">
      <alignment horizontal="center" wrapText="1"/>
      <protection hidden="1"/>
    </xf>
    <xf numFmtId="164" fontId="23" fillId="0" borderId="0" xfId="0" applyNumberFormat="1" applyFont="1" applyProtection="1">
      <protection hidden="1"/>
    </xf>
    <xf numFmtId="0" fontId="22" fillId="4" borderId="1" xfId="0" applyFont="1" applyFill="1" applyBorder="1" applyAlignment="1" applyProtection="1">
      <alignment horizontal="center" vertical="center" wrapText="1"/>
      <protection hidden="1"/>
    </xf>
    <xf numFmtId="4" fontId="22" fillId="4" borderId="1" xfId="0" applyNumberFormat="1" applyFont="1" applyFill="1" applyBorder="1" applyAlignment="1" applyProtection="1">
      <alignment horizontal="center" vertical="center" wrapText="1"/>
      <protection hidden="1"/>
    </xf>
    <xf numFmtId="14" fontId="22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22" fillId="4" borderId="1" xfId="0" applyNumberFormat="1" applyFont="1" applyFill="1" applyBorder="1" applyAlignment="1" applyProtection="1">
      <alignment horizontal="center" vertical="center" wrapText="1"/>
      <protection hidden="1"/>
    </xf>
    <xf numFmtId="44" fontId="25" fillId="3" borderId="1" xfId="1" applyFont="1" applyFill="1" applyBorder="1" applyAlignment="1" applyProtection="1">
      <alignment horizontal="center" wrapText="1"/>
      <protection locked="0"/>
    </xf>
    <xf numFmtId="0" fontId="22" fillId="4" borderId="1" xfId="0" applyFont="1" applyFill="1" applyBorder="1" applyAlignment="1" applyProtection="1">
      <alignment horizontal="center" vertical="center" wrapText="1"/>
      <protection locked="0"/>
    </xf>
    <xf numFmtId="10" fontId="5" fillId="4" borderId="1" xfId="9" applyNumberFormat="1" applyFont="1" applyFill="1" applyBorder="1" applyAlignment="1" applyProtection="1">
      <alignment horizontal="center" wrapText="1"/>
      <protection hidden="1"/>
    </xf>
    <xf numFmtId="0" fontId="24" fillId="3" borderId="1" xfId="0" applyFont="1" applyFill="1" applyBorder="1" applyAlignment="1" applyProtection="1">
      <alignment horizontal="center" vertical="center" wrapText="1"/>
      <protection hidden="1"/>
    </xf>
    <xf numFmtId="0" fontId="27" fillId="0" borderId="0" xfId="0" applyFont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 wrapText="1"/>
    </xf>
    <xf numFmtId="44" fontId="13" fillId="0" borderId="1" xfId="0" applyNumberFormat="1" applyFont="1" applyFill="1" applyBorder="1" applyAlignment="1">
      <alignment vertical="center" wrapText="1"/>
    </xf>
    <xf numFmtId="0" fontId="16" fillId="0" borderId="0" xfId="0" applyFont="1" applyFill="1"/>
    <xf numFmtId="0" fontId="16" fillId="0" borderId="0" xfId="0" applyFont="1" applyFill="1" applyProtection="1">
      <protection locked="0"/>
    </xf>
    <xf numFmtId="0" fontId="16" fillId="0" borderId="10" xfId="0" applyFont="1" applyFill="1" applyBorder="1" applyAlignment="1" applyProtection="1">
      <alignment vertical="center" wrapText="1"/>
      <protection hidden="1"/>
    </xf>
    <xf numFmtId="0" fontId="16" fillId="0" borderId="1" xfId="0" applyFont="1" applyFill="1" applyBorder="1" applyAlignment="1" applyProtection="1">
      <alignment vertical="center" wrapText="1"/>
      <protection hidden="1"/>
    </xf>
    <xf numFmtId="0" fontId="16" fillId="0" borderId="1" xfId="0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 wrapText="1"/>
    </xf>
    <xf numFmtId="44" fontId="16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/>
    </xf>
    <xf numFmtId="44" fontId="19" fillId="0" borderId="1" xfId="0" applyNumberFormat="1" applyFont="1" applyFill="1" applyBorder="1" applyAlignment="1">
      <alignment horizontal="left" vertical="center"/>
    </xf>
    <xf numFmtId="0" fontId="24" fillId="3" borderId="0" xfId="0" applyFont="1" applyFill="1" applyAlignment="1" applyProtection="1">
      <alignment horizontal="center" vertical="center"/>
      <protection hidden="1"/>
    </xf>
    <xf numFmtId="0" fontId="24" fillId="9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44" fontId="23" fillId="4" borderId="10" xfId="1" applyFont="1" applyFill="1" applyBorder="1" applyAlignment="1" applyProtection="1">
      <alignment horizontal="center" vertical="center" wrapText="1"/>
      <protection locked="0"/>
    </xf>
    <xf numFmtId="44" fontId="23" fillId="3" borderId="1" xfId="0" applyNumberFormat="1" applyFont="1" applyFill="1" applyBorder="1" applyAlignment="1" applyProtection="1">
      <alignment horizontal="center" vertical="center" wrapText="1"/>
      <protection hidden="1"/>
    </xf>
    <xf numFmtId="44" fontId="24" fillId="0" borderId="1" xfId="0" applyNumberFormat="1" applyFont="1" applyBorder="1" applyAlignment="1" applyProtection="1">
      <alignment horizontal="center" vertical="center" wrapText="1"/>
      <protection hidden="1"/>
    </xf>
    <xf numFmtId="44" fontId="23" fillId="0" borderId="1" xfId="0" applyNumberFormat="1" applyFont="1" applyBorder="1" applyProtection="1">
      <protection hidden="1"/>
    </xf>
    <xf numFmtId="0" fontId="13" fillId="0" borderId="3" xfId="0" applyFont="1" applyFill="1" applyBorder="1" applyAlignment="1">
      <alignment horizontal="center" vertical="center" wrapText="1"/>
    </xf>
    <xf numFmtId="44" fontId="13" fillId="0" borderId="3" xfId="0" applyNumberFormat="1" applyFont="1" applyFill="1" applyBorder="1" applyAlignment="1">
      <alignment vertical="center" wrapText="1"/>
    </xf>
    <xf numFmtId="0" fontId="22" fillId="0" borderId="0" xfId="0" applyFont="1" applyBorder="1" applyAlignment="1" applyProtection="1">
      <alignment horizontal="left" vertical="center" wrapText="1"/>
      <protection hidden="1"/>
    </xf>
    <xf numFmtId="49" fontId="22" fillId="0" borderId="0" xfId="0" applyNumberFormat="1" applyFont="1" applyBorder="1" applyAlignment="1" applyProtection="1">
      <alignment horizontal="center" vertical="center" wrapText="1"/>
      <protection hidden="1"/>
    </xf>
    <xf numFmtId="0" fontId="24" fillId="3" borderId="0" xfId="0" applyFont="1" applyFill="1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left" vertical="center" wrapText="1"/>
      <protection hidden="1"/>
    </xf>
    <xf numFmtId="0" fontId="22" fillId="0" borderId="1" xfId="0" applyFont="1" applyBorder="1" applyAlignment="1" applyProtection="1">
      <alignment horizontal="center" vertical="center" wrapText="1"/>
      <protection hidden="1"/>
    </xf>
    <xf numFmtId="49" fontId="22" fillId="0" borderId="1" xfId="0" applyNumberFormat="1" applyFont="1" applyBorder="1" applyAlignment="1" applyProtection="1">
      <alignment horizontal="center" vertical="center" wrapText="1"/>
      <protection hidden="1"/>
    </xf>
    <xf numFmtId="0" fontId="24" fillId="3" borderId="0" xfId="0" applyFont="1" applyFill="1" applyAlignment="1" applyProtection="1">
      <alignment horizontal="center" vertical="center"/>
      <protection hidden="1"/>
    </xf>
    <xf numFmtId="0" fontId="24" fillId="10" borderId="0" xfId="0" applyFont="1" applyFill="1" applyAlignment="1" applyProtection="1">
      <alignment horizontal="center" vertical="center"/>
      <protection hidden="1"/>
    </xf>
    <xf numFmtId="0" fontId="24" fillId="9" borderId="1" xfId="0" applyFont="1" applyFill="1" applyBorder="1" applyAlignment="1" applyProtection="1">
      <alignment horizontal="center" vertical="center" wrapText="1"/>
      <protection hidden="1"/>
    </xf>
    <xf numFmtId="0" fontId="24" fillId="9" borderId="14" xfId="0" applyFont="1" applyFill="1" applyBorder="1" applyAlignment="1" applyProtection="1">
      <alignment horizontal="center" vertical="center" wrapText="1"/>
      <protection hidden="1"/>
    </xf>
    <xf numFmtId="0" fontId="24" fillId="0" borderId="1" xfId="0" applyFont="1" applyBorder="1" applyAlignment="1" applyProtection="1">
      <alignment horizontal="center" vertical="center" wrapText="1"/>
      <protection hidden="1"/>
    </xf>
    <xf numFmtId="0" fontId="24" fillId="0" borderId="15" xfId="0" applyFont="1" applyBorder="1" applyAlignment="1" applyProtection="1">
      <alignment horizontal="center" vertical="center" wrapText="1"/>
      <protection hidden="1"/>
    </xf>
    <xf numFmtId="0" fontId="24" fillId="11" borderId="0" xfId="0" applyFont="1" applyFill="1" applyAlignment="1" applyProtection="1">
      <alignment horizontal="center" vertical="center"/>
      <protection hidden="1"/>
    </xf>
    <xf numFmtId="0" fontId="31" fillId="0" borderId="1" xfId="0" applyFont="1" applyBorder="1" applyAlignment="1" applyProtection="1">
      <alignment horizontal="center"/>
      <protection hidden="1"/>
    </xf>
    <xf numFmtId="0" fontId="22" fillId="3" borderId="1" xfId="0" applyFont="1" applyFill="1" applyBorder="1" applyAlignment="1" applyProtection="1">
      <alignment horizontal="left" wrapText="1"/>
      <protection hidden="1"/>
    </xf>
    <xf numFmtId="0" fontId="24" fillId="2" borderId="1" xfId="0" applyFont="1" applyFill="1" applyBorder="1" applyAlignment="1" applyProtection="1">
      <alignment horizontal="center" vertical="top" wrapText="1"/>
      <protection hidden="1"/>
    </xf>
    <xf numFmtId="0" fontId="29" fillId="4" borderId="3" xfId="0" applyFont="1" applyFill="1" applyBorder="1" applyAlignment="1" applyProtection="1">
      <alignment horizontal="left"/>
      <protection hidden="1"/>
    </xf>
    <xf numFmtId="0" fontId="22" fillId="3" borderId="1" xfId="0" applyFont="1" applyFill="1" applyBorder="1" applyAlignment="1" applyProtection="1">
      <alignment horizontal="center" wrapText="1"/>
      <protection hidden="1"/>
    </xf>
    <xf numFmtId="0" fontId="23" fillId="0" borderId="8" xfId="0" applyFont="1" applyBorder="1" applyAlignment="1" applyProtection="1">
      <alignment horizontal="left"/>
      <protection hidden="1"/>
    </xf>
    <xf numFmtId="0" fontId="23" fillId="0" borderId="3" xfId="0" applyFont="1" applyBorder="1" applyAlignment="1" applyProtection="1">
      <alignment horizontal="left"/>
      <protection hidden="1"/>
    </xf>
    <xf numFmtId="0" fontId="24" fillId="0" borderId="2" xfId="0" applyFont="1" applyBorder="1" applyAlignment="1" applyProtection="1">
      <alignment horizontal="center" vertical="center"/>
      <protection hidden="1"/>
    </xf>
    <xf numFmtId="0" fontId="24" fillId="0" borderId="0" xfId="0" applyFont="1" applyBorder="1" applyAlignment="1" applyProtection="1">
      <alignment horizontal="center" vertical="center"/>
      <protection hidden="1"/>
    </xf>
    <xf numFmtId="0" fontId="24" fillId="0" borderId="7" xfId="0" applyFont="1" applyBorder="1" applyAlignment="1" applyProtection="1">
      <alignment horizontal="center"/>
      <protection hidden="1"/>
    </xf>
    <xf numFmtId="0" fontId="24" fillId="2" borderId="1" xfId="0" applyFont="1" applyFill="1" applyBorder="1" applyAlignment="1" applyProtection="1">
      <alignment horizontal="center" wrapText="1"/>
      <protection hidden="1"/>
    </xf>
    <xf numFmtId="0" fontId="24" fillId="0" borderId="2" xfId="0" applyFont="1" applyBorder="1" applyAlignment="1" applyProtection="1">
      <alignment horizontal="center" wrapText="1"/>
      <protection hidden="1"/>
    </xf>
    <xf numFmtId="0" fontId="24" fillId="0" borderId="0" xfId="0" applyFont="1" applyBorder="1" applyAlignment="1" applyProtection="1">
      <alignment horizontal="center" wrapText="1"/>
      <protection hidden="1"/>
    </xf>
    <xf numFmtId="0" fontId="24" fillId="5" borderId="1" xfId="0" applyFont="1" applyFill="1" applyBorder="1" applyAlignment="1" applyProtection="1">
      <alignment horizontal="center" wrapText="1"/>
      <protection hidden="1"/>
    </xf>
    <xf numFmtId="0" fontId="22" fillId="3" borderId="1" xfId="0" applyFont="1" applyFill="1" applyBorder="1" applyAlignment="1" applyProtection="1">
      <alignment horizontal="left" vertical="top" wrapText="1"/>
      <protection hidden="1"/>
    </xf>
    <xf numFmtId="0" fontId="28" fillId="3" borderId="8" xfId="0" applyFont="1" applyFill="1" applyBorder="1" applyAlignment="1" applyProtection="1">
      <alignment horizontal="left" vertical="top" wrapText="1"/>
      <protection hidden="1"/>
    </xf>
    <xf numFmtId="0" fontId="28" fillId="3" borderId="3" xfId="0" applyFont="1" applyFill="1" applyBorder="1" applyAlignment="1" applyProtection="1">
      <alignment horizontal="left" vertical="top" wrapText="1"/>
      <protection hidden="1"/>
    </xf>
    <xf numFmtId="0" fontId="22" fillId="0" borderId="9" xfId="0" applyFont="1" applyBorder="1" applyAlignment="1" applyProtection="1">
      <alignment horizontal="left" wrapText="1"/>
      <protection hidden="1"/>
    </xf>
    <xf numFmtId="0" fontId="22" fillId="0" borderId="11" xfId="0" applyFont="1" applyBorder="1" applyAlignment="1" applyProtection="1">
      <alignment horizontal="left" wrapText="1"/>
      <protection hidden="1"/>
    </xf>
    <xf numFmtId="0" fontId="22" fillId="0" borderId="10" xfId="0" applyFont="1" applyBorder="1" applyAlignment="1" applyProtection="1">
      <alignment horizontal="left" wrapText="1"/>
      <protection hidden="1"/>
    </xf>
    <xf numFmtId="44" fontId="24" fillId="3" borderId="9" xfId="1" applyFont="1" applyFill="1" applyBorder="1" applyAlignment="1" applyProtection="1">
      <alignment horizontal="center" wrapText="1"/>
      <protection hidden="1"/>
    </xf>
    <xf numFmtId="44" fontId="24" fillId="3" borderId="10" xfId="1" applyFont="1" applyFill="1" applyBorder="1" applyAlignment="1" applyProtection="1">
      <alignment horizontal="center" wrapText="1"/>
      <protection hidden="1"/>
    </xf>
    <xf numFmtId="0" fontId="23" fillId="8" borderId="8" xfId="0" applyFont="1" applyFill="1" applyBorder="1" applyAlignment="1" applyProtection="1">
      <alignment horizontal="center" wrapText="1"/>
      <protection hidden="1"/>
    </xf>
    <xf numFmtId="0" fontId="23" fillId="8" borderId="3" xfId="0" applyFont="1" applyFill="1" applyBorder="1" applyAlignment="1" applyProtection="1">
      <alignment horizontal="center" wrapText="1"/>
      <protection hidden="1"/>
    </xf>
    <xf numFmtId="0" fontId="23" fillId="0" borderId="8" xfId="0" applyFont="1" applyBorder="1" applyAlignment="1" applyProtection="1">
      <alignment horizontal="center"/>
      <protection hidden="1"/>
    </xf>
    <xf numFmtId="0" fontId="23" fillId="0" borderId="3" xfId="0" applyFont="1" applyBorder="1" applyAlignment="1" applyProtection="1">
      <alignment horizontal="center"/>
      <protection hidden="1"/>
    </xf>
    <xf numFmtId="44" fontId="22" fillId="4" borderId="9" xfId="1" applyFont="1" applyFill="1" applyBorder="1" applyAlignment="1" applyProtection="1">
      <alignment horizontal="left" vertical="center" wrapText="1"/>
      <protection locked="0"/>
    </xf>
    <xf numFmtId="44" fontId="22" fillId="4" borderId="10" xfId="1" applyFont="1" applyFill="1" applyBorder="1" applyAlignment="1" applyProtection="1">
      <alignment horizontal="left" vertical="center" wrapText="1"/>
      <protection locked="0"/>
    </xf>
    <xf numFmtId="44" fontId="22" fillId="4" borderId="9" xfId="1" applyFont="1" applyFill="1" applyBorder="1" applyAlignment="1" applyProtection="1">
      <alignment horizontal="center" vertical="center" wrapText="1"/>
      <protection locked="0"/>
    </xf>
    <xf numFmtId="44" fontId="22" fillId="4" borderId="10" xfId="1" applyFont="1" applyFill="1" applyBorder="1" applyAlignment="1" applyProtection="1">
      <alignment horizontal="center" vertical="center" wrapText="1"/>
      <protection locked="0"/>
    </xf>
    <xf numFmtId="44" fontId="22" fillId="4" borderId="9" xfId="1" applyFont="1" applyFill="1" applyBorder="1" applyAlignment="1" applyProtection="1">
      <alignment horizontal="center" wrapText="1"/>
      <protection locked="0"/>
    </xf>
    <xf numFmtId="44" fontId="22" fillId="4" borderId="10" xfId="1" applyFont="1" applyFill="1" applyBorder="1" applyAlignment="1" applyProtection="1">
      <alignment horizontal="center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0" fontId="22" fillId="3" borderId="8" xfId="0" applyFont="1" applyFill="1" applyBorder="1" applyAlignment="1">
      <alignment horizontal="left" vertical="center" wrapText="1"/>
    </xf>
    <xf numFmtId="0" fontId="22" fillId="3" borderId="3" xfId="0" applyFont="1" applyFill="1" applyBorder="1" applyAlignment="1">
      <alignment horizontal="left" vertical="center" wrapText="1"/>
    </xf>
    <xf numFmtId="0" fontId="22" fillId="3" borderId="5" xfId="0" applyFont="1" applyFill="1" applyBorder="1" applyAlignment="1">
      <alignment horizontal="left"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22" fillId="3" borderId="0" xfId="0" applyFont="1" applyFill="1" applyBorder="1" applyAlignment="1">
      <alignment horizontal="left" vertical="center" wrapText="1"/>
    </xf>
    <xf numFmtId="0" fontId="22" fillId="3" borderId="6" xfId="0" applyFont="1" applyFill="1" applyBorder="1" applyAlignment="1">
      <alignment horizontal="left" vertical="center" wrapText="1"/>
    </xf>
    <xf numFmtId="0" fontId="22" fillId="3" borderId="12" xfId="0" applyFont="1" applyFill="1" applyBorder="1" applyAlignment="1">
      <alignment horizontal="left" vertical="center" wrapText="1"/>
    </xf>
    <xf numFmtId="0" fontId="22" fillId="3" borderId="7" xfId="0" applyFont="1" applyFill="1" applyBorder="1" applyAlignment="1">
      <alignment horizontal="left" vertical="center" wrapText="1"/>
    </xf>
    <xf numFmtId="0" fontId="22" fillId="3" borderId="13" xfId="0" applyFont="1" applyFill="1" applyBorder="1" applyAlignment="1">
      <alignment horizontal="left" vertical="center" wrapText="1"/>
    </xf>
    <xf numFmtId="0" fontId="24" fillId="3" borderId="9" xfId="0" applyFont="1" applyFill="1" applyBorder="1" applyAlignment="1" applyProtection="1">
      <alignment horizontal="center" vertical="top" wrapText="1"/>
      <protection hidden="1"/>
    </xf>
    <xf numFmtId="0" fontId="24" fillId="3" borderId="11" xfId="0" applyFont="1" applyFill="1" applyBorder="1" applyAlignment="1" applyProtection="1">
      <alignment horizontal="center" vertical="top" wrapText="1"/>
      <protection hidden="1"/>
    </xf>
    <xf numFmtId="0" fontId="24" fillId="3" borderId="10" xfId="0" applyFont="1" applyFill="1" applyBorder="1" applyAlignment="1" applyProtection="1">
      <alignment horizontal="center" vertical="top" wrapText="1"/>
      <protection hidden="1"/>
    </xf>
    <xf numFmtId="0" fontId="23" fillId="0" borderId="8" xfId="0" applyFont="1" applyBorder="1" applyAlignment="1" applyProtection="1">
      <alignment horizontal="left" wrapText="1"/>
      <protection hidden="1"/>
    </xf>
    <xf numFmtId="0" fontId="23" fillId="0" borderId="3" xfId="0" applyFont="1" applyBorder="1" applyAlignment="1" applyProtection="1">
      <alignment horizontal="left" wrapText="1"/>
      <protection hidden="1"/>
    </xf>
    <xf numFmtId="0" fontId="24" fillId="0" borderId="2" xfId="0" applyFont="1" applyBorder="1" applyAlignment="1" applyProtection="1">
      <alignment horizontal="center"/>
      <protection hidden="1"/>
    </xf>
    <xf numFmtId="0" fontId="24" fillId="0" borderId="0" xfId="0" applyFont="1" applyBorder="1" applyAlignment="1" applyProtection="1">
      <alignment horizontal="center"/>
      <protection hidden="1"/>
    </xf>
    <xf numFmtId="0" fontId="22" fillId="3" borderId="1" xfId="0" applyFont="1" applyFill="1" applyBorder="1" applyAlignment="1" applyProtection="1">
      <alignment horizontal="left" vertical="center" wrapText="1"/>
      <protection hidden="1"/>
    </xf>
    <xf numFmtId="0" fontId="24" fillId="3" borderId="0" xfId="0" applyFont="1" applyFill="1" applyBorder="1" applyAlignment="1" applyProtection="1">
      <alignment horizontal="center" vertical="center" wrapText="1"/>
      <protection hidden="1"/>
    </xf>
    <xf numFmtId="0" fontId="24" fillId="3" borderId="1" xfId="0" applyFont="1" applyFill="1" applyBorder="1" applyAlignment="1" applyProtection="1">
      <alignment horizontal="center" vertical="center" wrapText="1"/>
      <protection hidden="1"/>
    </xf>
    <xf numFmtId="0" fontId="22" fillId="3" borderId="9" xfId="0" applyFont="1" applyFill="1" applyBorder="1" applyAlignment="1" applyProtection="1">
      <alignment horizontal="left" vertical="center" wrapText="1"/>
      <protection hidden="1"/>
    </xf>
    <xf numFmtId="0" fontId="22" fillId="3" borderId="10" xfId="0" applyFont="1" applyFill="1" applyBorder="1" applyAlignment="1" applyProtection="1">
      <alignment horizontal="left" vertical="center" wrapText="1"/>
      <protection hidden="1"/>
    </xf>
    <xf numFmtId="0" fontId="24" fillId="0" borderId="7" xfId="0" applyFont="1" applyBorder="1" applyAlignment="1" applyProtection="1">
      <alignment horizontal="center" vertical="center" wrapText="1"/>
      <protection hidden="1"/>
    </xf>
    <xf numFmtId="0" fontId="24" fillId="5" borderId="1" xfId="0" applyFont="1" applyFill="1" applyBorder="1" applyAlignment="1" applyProtection="1">
      <alignment horizontal="center" vertical="center" wrapText="1"/>
      <protection hidden="1"/>
    </xf>
    <xf numFmtId="0" fontId="24" fillId="2" borderId="9" xfId="0" applyFont="1" applyFill="1" applyBorder="1" applyAlignment="1" applyProtection="1">
      <alignment horizontal="center" vertical="top" wrapText="1"/>
      <protection hidden="1"/>
    </xf>
    <xf numFmtId="0" fontId="24" fillId="2" borderId="11" xfId="0" applyFont="1" applyFill="1" applyBorder="1" applyAlignment="1" applyProtection="1">
      <alignment horizontal="center" vertical="top" wrapText="1"/>
      <protection hidden="1"/>
    </xf>
    <xf numFmtId="0" fontId="24" fillId="2" borderId="10" xfId="0" applyFont="1" applyFill="1" applyBorder="1" applyAlignment="1" applyProtection="1">
      <alignment horizontal="center" vertical="top" wrapText="1"/>
      <protection hidden="1"/>
    </xf>
    <xf numFmtId="0" fontId="25" fillId="2" borderId="1" xfId="0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Border="1" applyAlignment="1" applyProtection="1">
      <alignment horizontal="center" vertical="center" wrapText="1"/>
      <protection hidden="1"/>
    </xf>
    <xf numFmtId="0" fontId="24" fillId="0" borderId="9" xfId="0" applyFont="1" applyBorder="1" applyAlignment="1" applyProtection="1">
      <alignment horizontal="center" vertical="center" wrapText="1"/>
      <protection hidden="1"/>
    </xf>
    <xf numFmtId="0" fontId="24" fillId="0" borderId="11" xfId="0" applyFont="1" applyBorder="1" applyAlignment="1" applyProtection="1">
      <alignment horizontal="center" vertical="center" wrapText="1"/>
      <protection hidden="1"/>
    </xf>
    <xf numFmtId="0" fontId="24" fillId="0" borderId="10" xfId="0" applyFont="1" applyBorder="1" applyAlignment="1" applyProtection="1">
      <alignment horizontal="center" vertical="center" wrapText="1"/>
      <protection hidden="1"/>
    </xf>
    <xf numFmtId="0" fontId="22" fillId="0" borderId="9" xfId="0" applyFont="1" applyBorder="1" applyAlignment="1" applyProtection="1">
      <alignment horizontal="left" vertical="center" wrapText="1"/>
      <protection hidden="1"/>
    </xf>
    <xf numFmtId="0" fontId="22" fillId="0" borderId="10" xfId="0" applyFont="1" applyBorder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23" fillId="0" borderId="0" xfId="0" applyFont="1" applyAlignment="1" applyProtection="1">
      <alignment horizontal="left" vertical="center" wrapText="1"/>
      <protection hidden="1"/>
    </xf>
    <xf numFmtId="0" fontId="26" fillId="0" borderId="9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10" xfId="0" applyFont="1" applyBorder="1" applyAlignment="1">
      <alignment horizontal="center" vertical="top" wrapText="1"/>
    </xf>
    <xf numFmtId="0" fontId="24" fillId="7" borderId="1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24" fillId="3" borderId="10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0" fontId="25" fillId="0" borderId="0" xfId="0" applyFont="1" applyAlignment="1" applyProtection="1">
      <alignment horizontal="left"/>
      <protection locked="0"/>
    </xf>
    <xf numFmtId="0" fontId="23" fillId="0" borderId="0" xfId="0" applyFont="1" applyAlignment="1" applyProtection="1">
      <alignment horizontal="left" vertical="center"/>
      <protection hidden="1"/>
    </xf>
    <xf numFmtId="0" fontId="24" fillId="5" borderId="1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7" fillId="0" borderId="0" xfId="0" applyFont="1" applyAlignment="1" applyProtection="1">
      <alignment horizontal="center" vertical="center"/>
      <protection hidden="1"/>
    </xf>
    <xf numFmtId="0" fontId="27" fillId="0" borderId="0" xfId="0" applyFont="1" applyAlignment="1" applyProtection="1">
      <alignment horizontal="center" vertical="center" wrapText="1"/>
      <protection hidden="1"/>
    </xf>
    <xf numFmtId="0" fontId="22" fillId="3" borderId="1" xfId="0" applyFont="1" applyFill="1" applyBorder="1" applyAlignment="1">
      <alignment vertical="center" wrapText="1"/>
    </xf>
    <xf numFmtId="0" fontId="32" fillId="2" borderId="1" xfId="0" applyFont="1" applyFill="1" applyBorder="1" applyAlignment="1" applyProtection="1">
      <alignment horizontal="center" vertical="center"/>
      <protection hidden="1"/>
    </xf>
    <xf numFmtId="0" fontId="27" fillId="2" borderId="1" xfId="0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8" fillId="0" borderId="3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Fill="1" applyBorder="1" applyAlignment="1" applyProtection="1">
      <alignment horizontal="left" vertical="center" wrapText="1"/>
      <protection hidden="1"/>
    </xf>
    <xf numFmtId="49" fontId="1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Alignment="1" applyProtection="1">
      <alignment horizontal="left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0" xfId="0" applyFont="1" applyFill="1" applyAlignment="1" applyProtection="1">
      <alignment horizontal="center"/>
      <protection locked="0"/>
    </xf>
    <xf numFmtId="0" fontId="13" fillId="0" borderId="1" xfId="0" applyFont="1" applyFill="1" applyBorder="1" applyAlignment="1">
      <alignment horizontal="center" vertical="center"/>
    </xf>
  </cellXfs>
  <cellStyles count="18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Moeda 5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Vírgula 2" xfId="13" xr:uid="{00000000-0005-0000-0000-00000D000000}"/>
    <cellStyle name="Vírgula 2 2" xfId="14" xr:uid="{00000000-0005-0000-0000-00000E000000}"/>
    <cellStyle name="Vírgula 3" xfId="15" xr:uid="{00000000-0005-0000-0000-00000F000000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1"/>
  <sheetViews>
    <sheetView tabSelected="1" workbookViewId="0">
      <selection activeCell="E5" sqref="E5:F5"/>
    </sheetView>
  </sheetViews>
  <sheetFormatPr defaultRowHeight="15"/>
  <cols>
    <col min="1" max="1" width="51" bestFit="1" customWidth="1"/>
    <col min="2" max="2" width="19.140625" bestFit="1" customWidth="1"/>
    <col min="3" max="3" width="10.7109375" bestFit="1" customWidth="1"/>
    <col min="4" max="4" width="16.42578125" bestFit="1" customWidth="1"/>
    <col min="5" max="5" width="13.42578125" bestFit="1" customWidth="1"/>
    <col min="6" max="6" width="21.5703125" bestFit="1" customWidth="1"/>
  </cols>
  <sheetData>
    <row r="1" spans="1:6">
      <c r="A1" s="162" t="s">
        <v>127</v>
      </c>
      <c r="B1" s="162"/>
      <c r="C1" s="162"/>
      <c r="D1" s="162"/>
      <c r="E1" s="162"/>
      <c r="F1" s="162"/>
    </row>
    <row r="2" spans="1:6">
      <c r="A2" s="162" t="s">
        <v>163</v>
      </c>
      <c r="B2" s="162"/>
      <c r="C2" s="162"/>
      <c r="D2" s="162"/>
      <c r="E2" s="162"/>
      <c r="F2" s="162"/>
    </row>
    <row r="3" spans="1:6">
      <c r="A3" s="162" t="s">
        <v>164</v>
      </c>
      <c r="B3" s="162"/>
      <c r="C3" s="162"/>
      <c r="D3" s="162"/>
      <c r="E3" s="162"/>
      <c r="F3" s="162"/>
    </row>
    <row r="4" spans="1:6">
      <c r="A4" s="162"/>
      <c r="B4" s="162"/>
      <c r="C4" s="162"/>
      <c r="D4" s="162"/>
      <c r="E4" s="162"/>
      <c r="F4" s="162"/>
    </row>
    <row r="5" spans="1:6">
      <c r="A5" s="163" t="s">
        <v>37</v>
      </c>
      <c r="B5" s="163"/>
      <c r="C5" s="163"/>
      <c r="D5" s="163"/>
      <c r="E5" s="164" t="s">
        <v>218</v>
      </c>
      <c r="F5" s="164"/>
    </row>
    <row r="6" spans="1:6">
      <c r="A6" s="163" t="s">
        <v>33</v>
      </c>
      <c r="B6" s="163"/>
      <c r="C6" s="163"/>
      <c r="D6" s="163"/>
      <c r="E6" s="165" t="s">
        <v>178</v>
      </c>
      <c r="F6" s="165"/>
    </row>
    <row r="7" spans="1:6">
      <c r="A7" s="166"/>
      <c r="B7" s="166"/>
      <c r="C7" s="166"/>
      <c r="D7" s="166"/>
      <c r="E7" s="166"/>
      <c r="F7" s="166"/>
    </row>
    <row r="8" spans="1:6">
      <c r="A8" s="167" t="s">
        <v>219</v>
      </c>
      <c r="B8" s="167"/>
      <c r="C8" s="167"/>
      <c r="D8" s="167"/>
      <c r="E8" s="167"/>
      <c r="F8" s="167"/>
    </row>
    <row r="9" spans="1:6">
      <c r="A9" s="149"/>
      <c r="B9" s="149"/>
      <c r="C9" s="149"/>
      <c r="D9" s="149"/>
      <c r="E9" s="149"/>
      <c r="F9" s="149"/>
    </row>
    <row r="10" spans="1:6">
      <c r="A10" s="150" t="s">
        <v>220</v>
      </c>
      <c r="B10" s="150" t="s">
        <v>221</v>
      </c>
      <c r="C10" s="150" t="s">
        <v>222</v>
      </c>
      <c r="D10" s="150" t="s">
        <v>223</v>
      </c>
      <c r="E10" s="150" t="s">
        <v>224</v>
      </c>
      <c r="F10" s="150" t="s">
        <v>225</v>
      </c>
    </row>
    <row r="11" spans="1:6">
      <c r="A11" s="168" t="s">
        <v>226</v>
      </c>
      <c r="B11" s="168" t="s">
        <v>227</v>
      </c>
      <c r="C11" s="168" t="s">
        <v>228</v>
      </c>
      <c r="D11" s="168" t="s">
        <v>229</v>
      </c>
      <c r="E11" s="168" t="s">
        <v>230</v>
      </c>
      <c r="F11" s="168" t="s">
        <v>231</v>
      </c>
    </row>
    <row r="12" spans="1:6">
      <c r="A12" s="169"/>
      <c r="B12" s="169"/>
      <c r="C12" s="169"/>
      <c r="D12" s="168"/>
      <c r="E12" s="168"/>
      <c r="F12" s="168"/>
    </row>
    <row r="13" spans="1:6">
      <c r="A13" s="151" t="s">
        <v>232</v>
      </c>
      <c r="B13" s="152" t="s">
        <v>233</v>
      </c>
      <c r="C13" s="153">
        <v>2</v>
      </c>
      <c r="D13" s="154"/>
      <c r="E13" s="155">
        <f>D13*C13</f>
        <v>0</v>
      </c>
      <c r="F13" s="155">
        <f>E13/12</f>
        <v>0</v>
      </c>
    </row>
    <row r="14" spans="1:6">
      <c r="A14" s="151" t="s">
        <v>234</v>
      </c>
      <c r="B14" s="152" t="s">
        <v>233</v>
      </c>
      <c r="C14" s="153">
        <v>4</v>
      </c>
      <c r="D14" s="154"/>
      <c r="E14" s="155">
        <f t="shared" ref="E14:E18" si="0">D14*C14</f>
        <v>0</v>
      </c>
      <c r="F14" s="155">
        <f>E14/12</f>
        <v>0</v>
      </c>
    </row>
    <row r="15" spans="1:6">
      <c r="A15" s="151" t="s">
        <v>235</v>
      </c>
      <c r="B15" s="152" t="s">
        <v>233</v>
      </c>
      <c r="C15" s="153">
        <v>2</v>
      </c>
      <c r="D15" s="154"/>
      <c r="E15" s="155">
        <f t="shared" si="0"/>
        <v>0</v>
      </c>
      <c r="F15" s="155">
        <f>E15/12</f>
        <v>0</v>
      </c>
    </row>
    <row r="16" spans="1:6">
      <c r="A16" s="151" t="s">
        <v>236</v>
      </c>
      <c r="B16" s="152" t="s">
        <v>233</v>
      </c>
      <c r="C16" s="153">
        <v>1</v>
      </c>
      <c r="D16" s="154"/>
      <c r="E16" s="155">
        <f t="shared" si="0"/>
        <v>0</v>
      </c>
      <c r="F16" s="155">
        <f t="shared" ref="F16:F18" si="1">E16/12</f>
        <v>0</v>
      </c>
    </row>
    <row r="17" spans="1:6">
      <c r="A17" s="151" t="s">
        <v>237</v>
      </c>
      <c r="B17" s="152" t="s">
        <v>238</v>
      </c>
      <c r="C17" s="153">
        <v>1</v>
      </c>
      <c r="D17" s="154"/>
      <c r="E17" s="155">
        <f t="shared" si="0"/>
        <v>0</v>
      </c>
      <c r="F17" s="155">
        <f t="shared" si="1"/>
        <v>0</v>
      </c>
    </row>
    <row r="18" spans="1:6">
      <c r="A18" s="151" t="s">
        <v>239</v>
      </c>
      <c r="B18" s="152" t="s">
        <v>238</v>
      </c>
      <c r="C18" s="153">
        <v>4</v>
      </c>
      <c r="D18" s="154"/>
      <c r="E18" s="155">
        <f t="shared" si="0"/>
        <v>0</v>
      </c>
      <c r="F18" s="155">
        <f t="shared" si="1"/>
        <v>0</v>
      </c>
    </row>
    <row r="19" spans="1:6">
      <c r="A19" s="170" t="s">
        <v>240</v>
      </c>
      <c r="B19" s="171"/>
      <c r="C19" s="171"/>
      <c r="D19" s="170"/>
      <c r="E19" s="170"/>
      <c r="F19" s="156">
        <f>SUM(F13:F18)</f>
        <v>0</v>
      </c>
    </row>
    <row r="20" spans="1:6">
      <c r="A20" s="149"/>
      <c r="B20" s="149"/>
      <c r="C20" s="149"/>
      <c r="D20" s="149"/>
      <c r="E20" s="149"/>
      <c r="F20" s="149"/>
    </row>
    <row r="21" spans="1:6">
      <c r="A21" s="167" t="s">
        <v>241</v>
      </c>
      <c r="B21" s="167"/>
      <c r="C21" s="167"/>
      <c r="D21" s="167"/>
      <c r="E21" s="167"/>
      <c r="F21" s="167"/>
    </row>
    <row r="22" spans="1:6">
      <c r="A22" s="149"/>
      <c r="B22" s="149"/>
      <c r="C22" s="149"/>
      <c r="D22" s="149"/>
      <c r="E22" s="149"/>
      <c r="F22" s="149"/>
    </row>
    <row r="23" spans="1:6">
      <c r="A23" s="150" t="s">
        <v>220</v>
      </c>
      <c r="B23" s="150" t="s">
        <v>221</v>
      </c>
      <c r="C23" s="150" t="s">
        <v>222</v>
      </c>
      <c r="D23" s="150" t="s">
        <v>223</v>
      </c>
      <c r="E23" s="150" t="s">
        <v>224</v>
      </c>
      <c r="F23" s="150" t="s">
        <v>225</v>
      </c>
    </row>
    <row r="24" spans="1:6">
      <c r="A24" s="168" t="s">
        <v>226</v>
      </c>
      <c r="B24" s="168" t="s">
        <v>227</v>
      </c>
      <c r="C24" s="168" t="s">
        <v>228</v>
      </c>
      <c r="D24" s="168" t="s">
        <v>229</v>
      </c>
      <c r="E24" s="168" t="s">
        <v>230</v>
      </c>
      <c r="F24" s="168" t="s">
        <v>231</v>
      </c>
    </row>
    <row r="25" spans="1:6">
      <c r="A25" s="169"/>
      <c r="B25" s="169"/>
      <c r="C25" s="169"/>
      <c r="D25" s="168"/>
      <c r="E25" s="168"/>
      <c r="F25" s="168"/>
    </row>
    <row r="26" spans="1:6">
      <c r="A26" s="151" t="s">
        <v>232</v>
      </c>
      <c r="B26" s="152" t="s">
        <v>233</v>
      </c>
      <c r="C26" s="153">
        <v>2</v>
      </c>
      <c r="D26" s="154"/>
      <c r="E26" s="155">
        <f>D26*C26</f>
        <v>0</v>
      </c>
      <c r="F26" s="155">
        <f>E26/12</f>
        <v>0</v>
      </c>
    </row>
    <row r="27" spans="1:6">
      <c r="A27" s="151" t="s">
        <v>234</v>
      </c>
      <c r="B27" s="152" t="s">
        <v>233</v>
      </c>
      <c r="C27" s="153">
        <v>4</v>
      </c>
      <c r="D27" s="154"/>
      <c r="E27" s="155">
        <f t="shared" ref="E27:E31" si="2">D27*C27</f>
        <v>0</v>
      </c>
      <c r="F27" s="155">
        <f>E27/12</f>
        <v>0</v>
      </c>
    </row>
    <row r="28" spans="1:6">
      <c r="A28" s="151" t="s">
        <v>242</v>
      </c>
      <c r="B28" s="152" t="s">
        <v>233</v>
      </c>
      <c r="C28" s="153">
        <v>2</v>
      </c>
      <c r="D28" s="154"/>
      <c r="E28" s="155">
        <f t="shared" si="2"/>
        <v>0</v>
      </c>
      <c r="F28" s="155">
        <f>E28/12</f>
        <v>0</v>
      </c>
    </row>
    <row r="29" spans="1:6">
      <c r="A29" s="151" t="s">
        <v>236</v>
      </c>
      <c r="B29" s="152" t="s">
        <v>233</v>
      </c>
      <c r="C29" s="153">
        <v>1</v>
      </c>
      <c r="D29" s="154"/>
      <c r="E29" s="155">
        <f t="shared" si="2"/>
        <v>0</v>
      </c>
      <c r="F29" s="155">
        <f t="shared" ref="F29:F31" si="3">E29/12</f>
        <v>0</v>
      </c>
    </row>
    <row r="30" spans="1:6">
      <c r="A30" s="151" t="s">
        <v>237</v>
      </c>
      <c r="B30" s="152" t="s">
        <v>238</v>
      </c>
      <c r="C30" s="153">
        <v>1</v>
      </c>
      <c r="D30" s="154"/>
      <c r="E30" s="155">
        <f t="shared" si="2"/>
        <v>0</v>
      </c>
      <c r="F30" s="155">
        <f t="shared" si="3"/>
        <v>0</v>
      </c>
    </row>
    <row r="31" spans="1:6">
      <c r="A31" s="151" t="s">
        <v>239</v>
      </c>
      <c r="B31" s="152" t="s">
        <v>238</v>
      </c>
      <c r="C31" s="153">
        <v>4</v>
      </c>
      <c r="D31" s="154"/>
      <c r="E31" s="155">
        <f t="shared" si="2"/>
        <v>0</v>
      </c>
      <c r="F31" s="155">
        <f t="shared" si="3"/>
        <v>0</v>
      </c>
    </row>
    <row r="32" spans="1:6">
      <c r="A32" s="170" t="s">
        <v>240</v>
      </c>
      <c r="B32" s="171"/>
      <c r="C32" s="171"/>
      <c r="D32" s="170"/>
      <c r="E32" s="170"/>
      <c r="F32" s="156">
        <f>SUM(F26:F31)</f>
        <v>0</v>
      </c>
    </row>
    <row r="33" spans="1:6">
      <c r="A33" s="166"/>
      <c r="B33" s="166"/>
      <c r="C33" s="166"/>
      <c r="D33" s="166"/>
      <c r="E33" s="166"/>
      <c r="F33" s="166"/>
    </row>
    <row r="34" spans="1:6">
      <c r="A34" s="172" t="s">
        <v>243</v>
      </c>
      <c r="B34" s="172"/>
      <c r="C34" s="172"/>
      <c r="D34" s="172"/>
      <c r="E34" s="172"/>
      <c r="F34" s="172"/>
    </row>
    <row r="35" spans="1:6">
      <c r="A35" s="149"/>
      <c r="B35" s="149"/>
      <c r="C35" s="149"/>
      <c r="D35" s="149"/>
      <c r="E35" s="149"/>
      <c r="F35" s="149"/>
    </row>
    <row r="36" spans="1:6">
      <c r="A36" s="150" t="s">
        <v>220</v>
      </c>
      <c r="B36" s="150" t="s">
        <v>221</v>
      </c>
      <c r="C36" s="150" t="s">
        <v>222</v>
      </c>
      <c r="D36" s="150" t="s">
        <v>223</v>
      </c>
      <c r="E36" s="150" t="s">
        <v>224</v>
      </c>
      <c r="F36" s="150" t="s">
        <v>225</v>
      </c>
    </row>
    <row r="37" spans="1:6">
      <c r="A37" s="168" t="s">
        <v>226</v>
      </c>
      <c r="B37" s="168" t="s">
        <v>227</v>
      </c>
      <c r="C37" s="168" t="s">
        <v>228</v>
      </c>
      <c r="D37" s="168" t="s">
        <v>229</v>
      </c>
      <c r="E37" s="168" t="s">
        <v>230</v>
      </c>
      <c r="F37" s="168" t="s">
        <v>231</v>
      </c>
    </row>
    <row r="38" spans="1:6">
      <c r="A38" s="169"/>
      <c r="B38" s="169"/>
      <c r="C38" s="169"/>
      <c r="D38" s="168"/>
      <c r="E38" s="168"/>
      <c r="F38" s="168"/>
    </row>
    <row r="39" spans="1:6">
      <c r="A39" s="151" t="s">
        <v>232</v>
      </c>
      <c r="B39" s="152" t="s">
        <v>233</v>
      </c>
      <c r="C39" s="153">
        <v>2</v>
      </c>
      <c r="D39" s="154"/>
      <c r="E39" s="155">
        <f>D39*C39</f>
        <v>0</v>
      </c>
      <c r="F39" s="155">
        <f>E39/12</f>
        <v>0</v>
      </c>
    </row>
    <row r="40" spans="1:6">
      <c r="A40" s="151" t="s">
        <v>234</v>
      </c>
      <c r="B40" s="152" t="s">
        <v>233</v>
      </c>
      <c r="C40" s="153">
        <v>4</v>
      </c>
      <c r="D40" s="154"/>
      <c r="E40" s="155">
        <f t="shared" ref="E40:E44" si="4">D40*C40</f>
        <v>0</v>
      </c>
      <c r="F40" s="155">
        <f>E40/12</f>
        <v>0</v>
      </c>
    </row>
    <row r="41" spans="1:6">
      <c r="A41" s="151" t="s">
        <v>235</v>
      </c>
      <c r="B41" s="152" t="s">
        <v>233</v>
      </c>
      <c r="C41" s="153">
        <v>2</v>
      </c>
      <c r="D41" s="154"/>
      <c r="E41" s="155">
        <f t="shared" si="4"/>
        <v>0</v>
      </c>
      <c r="F41" s="155">
        <f>E41/12</f>
        <v>0</v>
      </c>
    </row>
    <row r="42" spans="1:6">
      <c r="A42" s="151" t="s">
        <v>236</v>
      </c>
      <c r="B42" s="152" t="s">
        <v>233</v>
      </c>
      <c r="C42" s="153">
        <v>1</v>
      </c>
      <c r="D42" s="154"/>
      <c r="E42" s="155">
        <f t="shared" si="4"/>
        <v>0</v>
      </c>
      <c r="F42" s="155">
        <f t="shared" ref="F42:F44" si="5">E42/12</f>
        <v>0</v>
      </c>
    </row>
    <row r="43" spans="1:6">
      <c r="A43" s="151" t="s">
        <v>237</v>
      </c>
      <c r="B43" s="152" t="s">
        <v>238</v>
      </c>
      <c r="C43" s="153">
        <v>1</v>
      </c>
      <c r="D43" s="154"/>
      <c r="E43" s="155">
        <f t="shared" si="4"/>
        <v>0</v>
      </c>
      <c r="F43" s="155">
        <f t="shared" si="5"/>
        <v>0</v>
      </c>
    </row>
    <row r="44" spans="1:6">
      <c r="A44" s="151" t="s">
        <v>239</v>
      </c>
      <c r="B44" s="152" t="s">
        <v>238</v>
      </c>
      <c r="C44" s="153">
        <v>4</v>
      </c>
      <c r="D44" s="154"/>
      <c r="E44" s="155">
        <f t="shared" si="4"/>
        <v>0</v>
      </c>
      <c r="F44" s="155">
        <f t="shared" si="5"/>
        <v>0</v>
      </c>
    </row>
    <row r="45" spans="1:6">
      <c r="A45" s="170" t="s">
        <v>240</v>
      </c>
      <c r="B45" s="171"/>
      <c r="C45" s="171"/>
      <c r="D45" s="170"/>
      <c r="E45" s="170"/>
      <c r="F45" s="156">
        <f>SUM(F39:F44)</f>
        <v>0</v>
      </c>
    </row>
    <row r="46" spans="1:6">
      <c r="A46" s="149"/>
      <c r="B46" s="149"/>
      <c r="C46" s="149"/>
      <c r="D46" s="149"/>
      <c r="E46" s="149"/>
      <c r="F46" s="149"/>
    </row>
    <row r="47" spans="1:6">
      <c r="A47" s="172" t="s">
        <v>244</v>
      </c>
      <c r="B47" s="172"/>
      <c r="C47" s="172"/>
      <c r="D47" s="172"/>
      <c r="E47" s="172"/>
      <c r="F47" s="172"/>
    </row>
    <row r="48" spans="1:6">
      <c r="A48" s="149"/>
      <c r="B48" s="149"/>
      <c r="C48" s="149"/>
      <c r="D48" s="149"/>
      <c r="E48" s="149"/>
      <c r="F48" s="149"/>
    </row>
    <row r="49" spans="1:6">
      <c r="A49" s="150" t="s">
        <v>220</v>
      </c>
      <c r="B49" s="150" t="s">
        <v>221</v>
      </c>
      <c r="C49" s="150" t="s">
        <v>222</v>
      </c>
      <c r="D49" s="150" t="s">
        <v>223</v>
      </c>
      <c r="E49" s="150" t="s">
        <v>224</v>
      </c>
      <c r="F49" s="150" t="s">
        <v>225</v>
      </c>
    </row>
    <row r="50" spans="1:6">
      <c r="A50" s="168" t="s">
        <v>226</v>
      </c>
      <c r="B50" s="168" t="s">
        <v>227</v>
      </c>
      <c r="C50" s="168" t="s">
        <v>228</v>
      </c>
      <c r="D50" s="168" t="s">
        <v>229</v>
      </c>
      <c r="E50" s="168" t="s">
        <v>230</v>
      </c>
      <c r="F50" s="168" t="s">
        <v>231</v>
      </c>
    </row>
    <row r="51" spans="1:6">
      <c r="A51" s="169"/>
      <c r="B51" s="169"/>
      <c r="C51" s="169"/>
      <c r="D51" s="168"/>
      <c r="E51" s="168"/>
      <c r="F51" s="168"/>
    </row>
    <row r="52" spans="1:6">
      <c r="A52" s="151" t="s">
        <v>232</v>
      </c>
      <c r="B52" s="152" t="s">
        <v>233</v>
      </c>
      <c r="C52" s="153">
        <v>2</v>
      </c>
      <c r="D52" s="154"/>
      <c r="E52" s="155">
        <f>D52*C52</f>
        <v>0</v>
      </c>
      <c r="F52" s="155">
        <f>E52/12</f>
        <v>0</v>
      </c>
    </row>
    <row r="53" spans="1:6">
      <c r="A53" s="151" t="s">
        <v>234</v>
      </c>
      <c r="B53" s="152" t="s">
        <v>233</v>
      </c>
      <c r="C53" s="153">
        <v>4</v>
      </c>
      <c r="D53" s="154"/>
      <c r="E53" s="155">
        <f t="shared" ref="E53:E57" si="6">D53*C53</f>
        <v>0</v>
      </c>
      <c r="F53" s="155">
        <f>E53/12</f>
        <v>0</v>
      </c>
    </row>
    <row r="54" spans="1:6">
      <c r="A54" s="151" t="s">
        <v>245</v>
      </c>
      <c r="B54" s="152" t="s">
        <v>233</v>
      </c>
      <c r="C54" s="153">
        <v>2</v>
      </c>
      <c r="D54" s="154"/>
      <c r="E54" s="155">
        <f t="shared" si="6"/>
        <v>0</v>
      </c>
      <c r="F54" s="155">
        <f>E54/12</f>
        <v>0</v>
      </c>
    </row>
    <row r="55" spans="1:6">
      <c r="A55" s="151" t="s">
        <v>236</v>
      </c>
      <c r="B55" s="152" t="s">
        <v>233</v>
      </c>
      <c r="C55" s="153">
        <v>1</v>
      </c>
      <c r="D55" s="154"/>
      <c r="E55" s="155">
        <f t="shared" si="6"/>
        <v>0</v>
      </c>
      <c r="F55" s="155">
        <f t="shared" ref="F55:F57" si="7">E55/12</f>
        <v>0</v>
      </c>
    </row>
    <row r="56" spans="1:6">
      <c r="A56" s="151" t="s">
        <v>237</v>
      </c>
      <c r="B56" s="152" t="s">
        <v>238</v>
      </c>
      <c r="C56" s="153">
        <v>1</v>
      </c>
      <c r="D56" s="154"/>
      <c r="E56" s="155">
        <f t="shared" si="6"/>
        <v>0</v>
      </c>
      <c r="F56" s="155">
        <f t="shared" si="7"/>
        <v>0</v>
      </c>
    </row>
    <row r="57" spans="1:6">
      <c r="A57" s="151" t="s">
        <v>239</v>
      </c>
      <c r="B57" s="152" t="s">
        <v>238</v>
      </c>
      <c r="C57" s="153">
        <v>4</v>
      </c>
      <c r="D57" s="154"/>
      <c r="E57" s="155">
        <f t="shared" si="6"/>
        <v>0</v>
      </c>
      <c r="F57" s="155">
        <f t="shared" si="7"/>
        <v>0</v>
      </c>
    </row>
    <row r="58" spans="1:6">
      <c r="A58" s="170" t="s">
        <v>240</v>
      </c>
      <c r="B58" s="171"/>
      <c r="C58" s="171"/>
      <c r="D58" s="170"/>
      <c r="E58" s="170"/>
      <c r="F58" s="156">
        <f>SUM(F52:F57)</f>
        <v>0</v>
      </c>
    </row>
    <row r="59" spans="1:6">
      <c r="A59" s="149"/>
      <c r="B59" s="149"/>
      <c r="C59" s="149"/>
      <c r="D59" s="149"/>
      <c r="E59" s="149"/>
      <c r="F59" s="149"/>
    </row>
    <row r="60" spans="1:6">
      <c r="A60" s="173" t="s">
        <v>246</v>
      </c>
      <c r="B60" s="173"/>
      <c r="C60" s="173"/>
      <c r="D60" s="173"/>
      <c r="E60" s="173"/>
      <c r="F60" s="157">
        <f>SUM(F19,F32,F45,F58)</f>
        <v>0</v>
      </c>
    </row>
    <row r="61" spans="1:6">
      <c r="A61" s="149"/>
      <c r="B61" s="149"/>
      <c r="C61" s="149"/>
      <c r="D61" s="149"/>
      <c r="E61" s="149"/>
      <c r="F61" s="149"/>
    </row>
  </sheetData>
  <mergeCells count="43">
    <mergeCell ref="A58:E58"/>
    <mergeCell ref="A60:E60"/>
    <mergeCell ref="A45:E45"/>
    <mergeCell ref="A47:F47"/>
    <mergeCell ref="A50:A51"/>
    <mergeCell ref="B50:B51"/>
    <mergeCell ref="C50:C51"/>
    <mergeCell ref="D50:D51"/>
    <mergeCell ref="E50:E51"/>
    <mergeCell ref="F50:F51"/>
    <mergeCell ref="A32:E32"/>
    <mergeCell ref="A33:F33"/>
    <mergeCell ref="A34:F34"/>
    <mergeCell ref="A37:A38"/>
    <mergeCell ref="B37:B38"/>
    <mergeCell ref="C37:C38"/>
    <mergeCell ref="D37:D38"/>
    <mergeCell ref="E37:E38"/>
    <mergeCell ref="F37:F38"/>
    <mergeCell ref="A19:E19"/>
    <mergeCell ref="A21:F21"/>
    <mergeCell ref="A24:A25"/>
    <mergeCell ref="B24:B25"/>
    <mergeCell ref="C24:C25"/>
    <mergeCell ref="D24:D25"/>
    <mergeCell ref="E24:E25"/>
    <mergeCell ref="F24:F25"/>
    <mergeCell ref="A6:D6"/>
    <mergeCell ref="E6:F6"/>
    <mergeCell ref="A7:F7"/>
    <mergeCell ref="A8:F8"/>
    <mergeCell ref="A11:A12"/>
    <mergeCell ref="B11:B12"/>
    <mergeCell ref="C11:C12"/>
    <mergeCell ref="D11:D12"/>
    <mergeCell ref="E11:E12"/>
    <mergeCell ref="F11:F12"/>
    <mergeCell ref="A1:F1"/>
    <mergeCell ref="A2:F2"/>
    <mergeCell ref="A3:F3"/>
    <mergeCell ref="A4:F4"/>
    <mergeCell ref="A5:D5"/>
    <mergeCell ref="E5:F5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89"/>
  <sheetViews>
    <sheetView showGridLines="0" view="pageBreakPreview" zoomScaleNormal="100" zoomScaleSheetLayoutView="100" workbookViewId="0">
      <selection activeCell="A8" sqref="A8:D8"/>
    </sheetView>
  </sheetViews>
  <sheetFormatPr defaultColWidth="0" defaultRowHeight="12" zeroHeight="1"/>
  <cols>
    <col min="1" max="1" width="5" style="49" customWidth="1"/>
    <col min="2" max="2" width="40.140625" style="49" customWidth="1"/>
    <col min="3" max="3" width="18" style="49" customWidth="1"/>
    <col min="4" max="4" width="18.28515625" style="49" customWidth="1"/>
    <col min="5" max="5" width="17.28515625" style="49" hidden="1" customWidth="1"/>
    <col min="6" max="16384" width="0" style="49" hidden="1"/>
  </cols>
  <sheetData>
    <row r="1" spans="1:4" ht="12.75">
      <c r="A1" s="55" t="s">
        <v>127</v>
      </c>
      <c r="B1" s="42"/>
      <c r="C1" s="42"/>
      <c r="D1" s="43"/>
    </row>
    <row r="2" spans="1:4" ht="12.75">
      <c r="A2" s="55" t="s">
        <v>163</v>
      </c>
      <c r="B2" s="44"/>
      <c r="C2" s="44"/>
      <c r="D2" s="45"/>
    </row>
    <row r="3" spans="1:4" ht="12.75">
      <c r="A3" s="55" t="s">
        <v>164</v>
      </c>
      <c r="B3" s="44"/>
      <c r="C3" s="44"/>
      <c r="D3" s="45"/>
    </row>
    <row r="4" spans="1:4">
      <c r="A4" s="5"/>
      <c r="B4" s="5"/>
      <c r="C4" s="5"/>
      <c r="D4" s="5"/>
    </row>
    <row r="5" spans="1:4" ht="12.75">
      <c r="A5" s="163" t="s">
        <v>37</v>
      </c>
      <c r="B5" s="163"/>
      <c r="C5" s="164" t="s">
        <v>218</v>
      </c>
      <c r="D5" s="164"/>
    </row>
    <row r="6" spans="1:4" ht="12.75">
      <c r="A6" s="163" t="s">
        <v>33</v>
      </c>
      <c r="B6" s="163"/>
      <c r="C6" s="165" t="s">
        <v>178</v>
      </c>
      <c r="D6" s="165"/>
    </row>
    <row r="7" spans="1:4" s="76" customFormat="1" ht="12.75">
      <c r="A7" s="160"/>
      <c r="B7" s="160"/>
      <c r="C7" s="161"/>
      <c r="D7" s="161"/>
    </row>
    <row r="8" spans="1:4" s="76" customFormat="1" ht="12.75">
      <c r="A8" s="232" t="s">
        <v>255</v>
      </c>
      <c r="B8" s="232"/>
      <c r="C8" s="232"/>
      <c r="D8" s="232"/>
    </row>
    <row r="9" spans="1:4"/>
    <row r="10" spans="1:4" ht="12.75">
      <c r="A10" s="233" t="s">
        <v>42</v>
      </c>
      <c r="B10" s="233"/>
      <c r="C10" s="233"/>
      <c r="D10" s="233"/>
    </row>
    <row r="11" spans="1:4" ht="12.75">
      <c r="A11" s="61">
        <v>1</v>
      </c>
      <c r="B11" s="228" t="s">
        <v>0</v>
      </c>
      <c r="C11" s="228"/>
      <c r="D11" s="61" t="s">
        <v>1</v>
      </c>
    </row>
    <row r="12" spans="1:4" ht="12.75">
      <c r="A12" s="77" t="s">
        <v>2</v>
      </c>
      <c r="B12" s="163" t="s">
        <v>165</v>
      </c>
      <c r="C12" s="163"/>
      <c r="D12" s="83">
        <f>'Motorista - SALVADOR'!D28/220</f>
        <v>0</v>
      </c>
    </row>
    <row r="13" spans="1:4" s="75" customFormat="1" ht="12.75">
      <c r="A13" s="77" t="s">
        <v>4</v>
      </c>
      <c r="B13" s="100" t="s">
        <v>166</v>
      </c>
      <c r="C13" s="132">
        <v>0.5</v>
      </c>
      <c r="D13" s="83">
        <f>D12*C13</f>
        <v>0</v>
      </c>
    </row>
    <row r="14" spans="1:4" s="75" customFormat="1" ht="12.75">
      <c r="A14" s="77" t="s">
        <v>5</v>
      </c>
      <c r="B14" s="46" t="s">
        <v>167</v>
      </c>
      <c r="C14" s="132">
        <v>0.2</v>
      </c>
      <c r="D14" s="83">
        <f>D12*C14</f>
        <v>0</v>
      </c>
    </row>
    <row r="15" spans="1:4" s="75" customFormat="1" ht="12.75">
      <c r="A15" s="234" t="s">
        <v>168</v>
      </c>
      <c r="B15" s="235"/>
      <c r="C15" s="236"/>
      <c r="D15" s="133">
        <f>SUM(D12:D14)</f>
        <v>0</v>
      </c>
    </row>
    <row r="16" spans="1:4" ht="12.75">
      <c r="A16" s="77" t="s">
        <v>6</v>
      </c>
      <c r="B16" s="237" t="s">
        <v>169</v>
      </c>
      <c r="C16" s="238"/>
      <c r="D16" s="1">
        <f>(D15*1.1429)-D15</f>
        <v>0</v>
      </c>
    </row>
    <row r="17" spans="1:4" ht="15" customHeight="1">
      <c r="A17" s="229" t="s">
        <v>83</v>
      </c>
      <c r="B17" s="230"/>
      <c r="C17" s="231"/>
      <c r="D17" s="8">
        <f>D15+D16</f>
        <v>0</v>
      </c>
    </row>
    <row r="18" spans="1:4" ht="24" customHeight="1">
      <c r="A18" s="218" t="s">
        <v>79</v>
      </c>
      <c r="B18" s="219"/>
      <c r="C18" s="219"/>
      <c r="D18" s="219"/>
    </row>
    <row r="19" spans="1:4" ht="12.75">
      <c r="A19" s="220"/>
      <c r="B19" s="221"/>
      <c r="C19" s="221"/>
      <c r="D19" s="221"/>
    </row>
    <row r="20" spans="1:4" ht="15" customHeight="1">
      <c r="A20" s="220" t="s">
        <v>48</v>
      </c>
      <c r="B20" s="221"/>
      <c r="C20" s="221"/>
      <c r="D20" s="221"/>
    </row>
    <row r="21" spans="1:4" s="34" customFormat="1" ht="15" customHeight="1">
      <c r="A21" s="220" t="s">
        <v>49</v>
      </c>
      <c r="B21" s="221"/>
      <c r="C21" s="221"/>
      <c r="D21" s="221"/>
    </row>
    <row r="22" spans="1:4" ht="25.5" customHeight="1">
      <c r="A22" s="58" t="s">
        <v>50</v>
      </c>
      <c r="B22" s="58" t="s">
        <v>56</v>
      </c>
      <c r="C22" s="58" t="s">
        <v>15</v>
      </c>
      <c r="D22" s="58" t="s">
        <v>1</v>
      </c>
    </row>
    <row r="23" spans="1:4" ht="12.75">
      <c r="A23" s="17" t="s">
        <v>2</v>
      </c>
      <c r="B23" s="18" t="s">
        <v>80</v>
      </c>
      <c r="C23" s="19">
        <v>8.3299999999999999E-2</v>
      </c>
      <c r="D23" s="20">
        <f>C23*D17</f>
        <v>0</v>
      </c>
    </row>
    <row r="24" spans="1:4" ht="25.5" hidden="1">
      <c r="A24" s="17" t="s">
        <v>4</v>
      </c>
      <c r="B24" s="18" t="s">
        <v>81</v>
      </c>
      <c r="C24" s="19">
        <v>2.7799999999999998E-2</v>
      </c>
      <c r="D24" s="20">
        <f>D17*C24</f>
        <v>0</v>
      </c>
    </row>
    <row r="25" spans="1:4" ht="12.75">
      <c r="A25" s="175" t="s">
        <v>113</v>
      </c>
      <c r="B25" s="175"/>
      <c r="C25" s="21">
        <f>SUM(C23:C24)</f>
        <v>0.1111</v>
      </c>
      <c r="D25" s="22">
        <f>SUM(D23:D24)</f>
        <v>0</v>
      </c>
    </row>
    <row r="26" spans="1:4" ht="25.5">
      <c r="A26" s="17" t="s">
        <v>5</v>
      </c>
      <c r="B26" s="18" t="s">
        <v>114</v>
      </c>
      <c r="C26" s="19">
        <f>C25*C42</f>
        <v>3.7551800000000003E-2</v>
      </c>
      <c r="D26" s="20">
        <f>D17*C26</f>
        <v>0</v>
      </c>
    </row>
    <row r="27" spans="1:4" ht="12.75">
      <c r="A27" s="175" t="s">
        <v>82</v>
      </c>
      <c r="B27" s="175"/>
      <c r="C27" s="21">
        <f>SUM(C25:C26)</f>
        <v>0.1486518</v>
      </c>
      <c r="D27" s="22">
        <f>SUM(D25:D26)</f>
        <v>0</v>
      </c>
    </row>
    <row r="28" spans="1:4" ht="53.25" customHeight="1">
      <c r="A28" s="206" t="s">
        <v>84</v>
      </c>
      <c r="B28" s="207"/>
      <c r="C28" s="207"/>
      <c r="D28" s="208"/>
    </row>
    <row r="29" spans="1:4" ht="40.5" customHeight="1">
      <c r="A29" s="209" t="s">
        <v>85</v>
      </c>
      <c r="B29" s="210"/>
      <c r="C29" s="210"/>
      <c r="D29" s="211"/>
    </row>
    <row r="30" spans="1:4" ht="51.75" customHeight="1">
      <c r="A30" s="212" t="s">
        <v>86</v>
      </c>
      <c r="B30" s="213"/>
      <c r="C30" s="213"/>
      <c r="D30" s="214"/>
    </row>
    <row r="31" spans="1:4" ht="15" customHeight="1">
      <c r="A31" s="59"/>
      <c r="B31" s="60"/>
      <c r="C31" s="60"/>
      <c r="D31" s="60"/>
    </row>
    <row r="32" spans="1:4" ht="25.5" customHeight="1">
      <c r="A32" s="184" t="s">
        <v>51</v>
      </c>
      <c r="B32" s="185"/>
      <c r="C32" s="185"/>
      <c r="D32" s="185"/>
    </row>
    <row r="33" spans="1:4" ht="17.25" customHeight="1">
      <c r="A33" s="10" t="s">
        <v>55</v>
      </c>
      <c r="B33" s="10" t="s">
        <v>57</v>
      </c>
      <c r="C33" s="10" t="s">
        <v>15</v>
      </c>
      <c r="D33" s="10" t="s">
        <v>1</v>
      </c>
    </row>
    <row r="34" spans="1:4" ht="12.75">
      <c r="A34" s="11" t="s">
        <v>2</v>
      </c>
      <c r="B34" s="12" t="s">
        <v>16</v>
      </c>
      <c r="C34" s="13">
        <f>'Motorista - SALVADOR'!C45</f>
        <v>0.2</v>
      </c>
      <c r="D34" s="14">
        <f>D17*C34</f>
        <v>0</v>
      </c>
    </row>
    <row r="35" spans="1:4" ht="12.75">
      <c r="A35" s="11" t="s">
        <v>4</v>
      </c>
      <c r="B35" s="12" t="s">
        <v>18</v>
      </c>
      <c r="C35" s="13">
        <f>'Motorista - SALVADOR'!C46</f>
        <v>2.5000000000000001E-2</v>
      </c>
      <c r="D35" s="14">
        <f>D17*C35</f>
        <v>0</v>
      </c>
    </row>
    <row r="36" spans="1:4" ht="12.75">
      <c r="A36" s="11" t="s">
        <v>5</v>
      </c>
      <c r="B36" s="12" t="s">
        <v>52</v>
      </c>
      <c r="C36" s="13">
        <f>'Motorista - SALVADOR'!C47</f>
        <v>0</v>
      </c>
      <c r="D36" s="14">
        <f>D17*C36</f>
        <v>0</v>
      </c>
    </row>
    <row r="37" spans="1:4" ht="12.75">
      <c r="A37" s="11" t="s">
        <v>6</v>
      </c>
      <c r="B37" s="12" t="s">
        <v>53</v>
      </c>
      <c r="C37" s="13">
        <f>'Motorista - SALVADOR'!C48</f>
        <v>1.4999999999999999E-2</v>
      </c>
      <c r="D37" s="14">
        <f>D17*C37</f>
        <v>0</v>
      </c>
    </row>
    <row r="38" spans="1:4" ht="12.75">
      <c r="A38" s="11" t="s">
        <v>7</v>
      </c>
      <c r="B38" s="12" t="s">
        <v>54</v>
      </c>
      <c r="C38" s="13">
        <f>'Motorista - SALVADOR'!C49</f>
        <v>0.01</v>
      </c>
      <c r="D38" s="14">
        <f>D17*C38</f>
        <v>0</v>
      </c>
    </row>
    <row r="39" spans="1:4" ht="12.75">
      <c r="A39" s="11" t="s">
        <v>8</v>
      </c>
      <c r="B39" s="12" t="s">
        <v>20</v>
      </c>
      <c r="C39" s="13">
        <f>'Motorista - SALVADOR'!C50</f>
        <v>6.0000000000000001E-3</v>
      </c>
      <c r="D39" s="14">
        <f>D17*C39</f>
        <v>0</v>
      </c>
    </row>
    <row r="40" spans="1:4" ht="12.75">
      <c r="A40" s="11" t="s">
        <v>9</v>
      </c>
      <c r="B40" s="12" t="s">
        <v>17</v>
      </c>
      <c r="C40" s="13">
        <f>'Motorista - SALVADOR'!C51</f>
        <v>2E-3</v>
      </c>
      <c r="D40" s="14">
        <f>D17*C40</f>
        <v>0</v>
      </c>
    </row>
    <row r="41" spans="1:4" ht="12.75">
      <c r="A41" s="11" t="s">
        <v>10</v>
      </c>
      <c r="B41" s="12" t="s">
        <v>19</v>
      </c>
      <c r="C41" s="13">
        <f>'Motorista - SALVADOR'!C52</f>
        <v>0.08</v>
      </c>
      <c r="D41" s="14">
        <f>D17*C41</f>
        <v>0</v>
      </c>
    </row>
    <row r="42" spans="1:4" ht="12.75">
      <c r="A42" s="205" t="s">
        <v>91</v>
      </c>
      <c r="B42" s="205"/>
      <c r="C42" s="15">
        <f>SUM(C34:C41)</f>
        <v>0.33800000000000002</v>
      </c>
      <c r="D42" s="16">
        <f>SUM(D34:D41)</f>
        <v>0</v>
      </c>
    </row>
    <row r="43" spans="1:4" ht="27" customHeight="1">
      <c r="A43" s="206" t="s">
        <v>87</v>
      </c>
      <c r="B43" s="207"/>
      <c r="C43" s="207"/>
      <c r="D43" s="208"/>
    </row>
    <row r="44" spans="1:4" ht="27" customHeight="1">
      <c r="A44" s="209" t="s">
        <v>88</v>
      </c>
      <c r="B44" s="210"/>
      <c r="C44" s="210"/>
      <c r="D44" s="211"/>
    </row>
    <row r="45" spans="1:4" ht="27" customHeight="1">
      <c r="A45" s="212" t="s">
        <v>89</v>
      </c>
      <c r="B45" s="213"/>
      <c r="C45" s="213"/>
      <c r="D45" s="214"/>
    </row>
    <row r="46" spans="1:4" s="62" customFormat="1">
      <c r="A46" s="63"/>
      <c r="B46" s="64"/>
      <c r="C46" s="64"/>
      <c r="D46" s="64"/>
    </row>
    <row r="47" spans="1:4" ht="29.25" customHeight="1">
      <c r="A47" s="184" t="s">
        <v>59</v>
      </c>
      <c r="B47" s="185"/>
      <c r="C47" s="185"/>
      <c r="D47" s="185"/>
    </row>
    <row r="48" spans="1:4" ht="25.5">
      <c r="A48" s="58">
        <v>2</v>
      </c>
      <c r="B48" s="58" t="s">
        <v>61</v>
      </c>
      <c r="C48" s="58" t="s">
        <v>15</v>
      </c>
      <c r="D48" s="58" t="s">
        <v>1</v>
      </c>
    </row>
    <row r="49" spans="1:4" ht="25.5">
      <c r="A49" s="56" t="s">
        <v>50</v>
      </c>
      <c r="B49" s="23" t="s">
        <v>56</v>
      </c>
      <c r="C49" s="28">
        <f>C27</f>
        <v>0.1486518</v>
      </c>
      <c r="D49" s="24">
        <f>D27</f>
        <v>0</v>
      </c>
    </row>
    <row r="50" spans="1:4" ht="12.75">
      <c r="A50" s="56" t="s">
        <v>55</v>
      </c>
      <c r="B50" s="23" t="s">
        <v>57</v>
      </c>
      <c r="C50" s="28">
        <f>C42</f>
        <v>0.33800000000000002</v>
      </c>
      <c r="D50" s="24">
        <f>D42</f>
        <v>0</v>
      </c>
    </row>
    <row r="51" spans="1:4" ht="12.75">
      <c r="A51" s="175" t="s">
        <v>93</v>
      </c>
      <c r="B51" s="175"/>
      <c r="C51" s="29" t="s">
        <v>62</v>
      </c>
      <c r="D51" s="8">
        <f>SUM(D49:D50)</f>
        <v>0</v>
      </c>
    </row>
    <row r="52" spans="1:4">
      <c r="A52" s="36"/>
      <c r="B52" s="37"/>
      <c r="C52" s="37"/>
      <c r="D52" s="37"/>
    </row>
    <row r="53" spans="1:4" ht="27" customHeight="1">
      <c r="A53" s="184" t="s">
        <v>94</v>
      </c>
      <c r="B53" s="185"/>
      <c r="C53" s="185"/>
      <c r="D53" s="185"/>
    </row>
    <row r="54" spans="1:4" ht="18.75" customHeight="1">
      <c r="A54" s="58">
        <v>3</v>
      </c>
      <c r="B54" s="58" t="s">
        <v>21</v>
      </c>
      <c r="C54" s="58" t="s">
        <v>15</v>
      </c>
      <c r="D54" s="58" t="s">
        <v>1</v>
      </c>
    </row>
    <row r="55" spans="1:4" ht="12.75">
      <c r="A55" s="56" t="s">
        <v>2</v>
      </c>
      <c r="B55" s="50" t="s">
        <v>22</v>
      </c>
      <c r="C55" s="53">
        <f>'Motorista - SALVADOR'!C79</f>
        <v>4.1999999999999997E-3</v>
      </c>
      <c r="D55" s="24">
        <f t="shared" ref="D55:D60" si="0">D$17*C55</f>
        <v>0</v>
      </c>
    </row>
    <row r="56" spans="1:4" ht="62.25">
      <c r="A56" s="56" t="s">
        <v>4</v>
      </c>
      <c r="B56" s="50" t="s">
        <v>120</v>
      </c>
      <c r="C56" s="53">
        <f>'Motorista - SALVADOR'!C80</f>
        <v>3.3599999999999998E-4</v>
      </c>
      <c r="D56" s="24">
        <f t="shared" si="0"/>
        <v>0</v>
      </c>
    </row>
    <row r="57" spans="1:4" ht="62.25">
      <c r="A57" s="56" t="s">
        <v>5</v>
      </c>
      <c r="B57" s="50" t="s">
        <v>121</v>
      </c>
      <c r="C57" s="53">
        <f>'Motorista - SALVADOR'!C81</f>
        <v>7.0980000000000001E-4</v>
      </c>
      <c r="D57" s="24">
        <f t="shared" si="0"/>
        <v>0</v>
      </c>
    </row>
    <row r="58" spans="1:4" ht="12.75">
      <c r="A58" s="56" t="s">
        <v>6</v>
      </c>
      <c r="B58" s="50" t="s">
        <v>23</v>
      </c>
      <c r="C58" s="53">
        <f>'Motorista - SALVADOR'!C82</f>
        <v>1.9400000000000001E-2</v>
      </c>
      <c r="D58" s="24">
        <f t="shared" si="0"/>
        <v>0</v>
      </c>
    </row>
    <row r="59" spans="1:4" ht="62.25">
      <c r="A59" s="56" t="s">
        <v>7</v>
      </c>
      <c r="B59" s="50" t="s">
        <v>122</v>
      </c>
      <c r="C59" s="53">
        <f>'Motorista - SALVADOR'!C83</f>
        <v>6.5572000000000009E-3</v>
      </c>
      <c r="D59" s="24">
        <f t="shared" si="0"/>
        <v>0</v>
      </c>
    </row>
    <row r="60" spans="1:4" ht="62.25" hidden="1">
      <c r="A60" s="56" t="s">
        <v>8</v>
      </c>
      <c r="B60" s="50" t="s">
        <v>123</v>
      </c>
      <c r="C60" s="52">
        <f>50%*C42*C58</f>
        <v>3.2786000000000004E-3</v>
      </c>
      <c r="D60" s="24">
        <f t="shared" si="0"/>
        <v>0</v>
      </c>
    </row>
    <row r="61" spans="1:4" ht="12.75">
      <c r="A61" s="175" t="s">
        <v>95</v>
      </c>
      <c r="B61" s="175"/>
      <c r="C61" s="25">
        <f>SUM(C55:C60)</f>
        <v>3.4481600000000001E-2</v>
      </c>
      <c r="D61" s="8">
        <f>SUM(D55:D60)</f>
        <v>0</v>
      </c>
    </row>
    <row r="62" spans="1:4" ht="66" customHeight="1">
      <c r="A62" s="188" t="s">
        <v>124</v>
      </c>
      <c r="B62" s="189"/>
      <c r="C62" s="189"/>
      <c r="D62" s="189"/>
    </row>
    <row r="63" spans="1:4" ht="12.75" hidden="1">
      <c r="A63" s="59"/>
      <c r="B63" s="60"/>
      <c r="C63" s="60"/>
      <c r="D63" s="60"/>
    </row>
    <row r="64" spans="1:4" ht="12.75">
      <c r="A64" s="180"/>
      <c r="B64" s="181"/>
      <c r="C64" s="181"/>
      <c r="D64" s="181"/>
    </row>
    <row r="65" spans="1:4" s="30" customFormat="1" ht="12.75">
      <c r="A65" s="182" t="s">
        <v>172</v>
      </c>
      <c r="B65" s="182"/>
      <c r="C65" s="182"/>
      <c r="D65" s="182"/>
    </row>
    <row r="66" spans="1:4" ht="12.75">
      <c r="A66" s="58">
        <v>6</v>
      </c>
      <c r="B66" s="58" t="s">
        <v>24</v>
      </c>
      <c r="C66" s="58" t="s">
        <v>15</v>
      </c>
      <c r="D66" s="58" t="s">
        <v>1</v>
      </c>
    </row>
    <row r="67" spans="1:4" ht="12.75">
      <c r="A67" s="7" t="s">
        <v>2</v>
      </c>
      <c r="B67" s="31" t="s">
        <v>25</v>
      </c>
      <c r="C67" s="51">
        <f>'Motorista - SALVADOR'!C118</f>
        <v>0</v>
      </c>
      <c r="D67" s="4">
        <f>(D17+D51+D61)*C67</f>
        <v>0</v>
      </c>
    </row>
    <row r="68" spans="1:4" ht="12.75">
      <c r="A68" s="7" t="s">
        <v>4</v>
      </c>
      <c r="B68" s="31" t="s">
        <v>27</v>
      </c>
      <c r="C68" s="51">
        <f>'Motorista - SALVADOR'!C119</f>
        <v>0</v>
      </c>
      <c r="D68" s="4">
        <f>(D17+D51+D61+D67)*C68</f>
        <v>0</v>
      </c>
    </row>
    <row r="69" spans="1:4" ht="12.75">
      <c r="A69" s="7" t="s">
        <v>5</v>
      </c>
      <c r="B69" s="31" t="s">
        <v>26</v>
      </c>
      <c r="C69" s="41">
        <f>SUM(C70:C72)</f>
        <v>8.6499999999999994E-2</v>
      </c>
      <c r="D69" s="32">
        <f>((D82+D67+D68)/(1-C69))*C69</f>
        <v>0</v>
      </c>
    </row>
    <row r="70" spans="1:4" ht="12.75">
      <c r="A70" s="9"/>
      <c r="B70" s="31" t="s">
        <v>43</v>
      </c>
      <c r="C70" s="51">
        <f>'Motorista - SALVADOR'!C121</f>
        <v>6.4999999999999997E-3</v>
      </c>
      <c r="D70" s="4">
        <f>((D82+D67+D68)/(1-C69))*C70</f>
        <v>0</v>
      </c>
    </row>
    <row r="71" spans="1:4" ht="12.75">
      <c r="A71" s="9"/>
      <c r="B71" s="31" t="s">
        <v>44</v>
      </c>
      <c r="C71" s="51">
        <f>'Motorista - SALVADOR'!C122</f>
        <v>0.03</v>
      </c>
      <c r="D71" s="4">
        <f>((D82+D67+D68)/(1-C69))*C71</f>
        <v>0</v>
      </c>
    </row>
    <row r="72" spans="1:4" ht="12.75">
      <c r="A72" s="9"/>
      <c r="B72" s="31" t="s">
        <v>45</v>
      </c>
      <c r="C72" s="51">
        <f>'Motorista - SALVADOR'!C123</f>
        <v>0.05</v>
      </c>
      <c r="D72" s="4">
        <f>((D82+D67+D68)/(1-C69))*C72</f>
        <v>0</v>
      </c>
    </row>
    <row r="73" spans="1:4" ht="12.75">
      <c r="A73" s="2"/>
      <c r="B73" s="57" t="s">
        <v>110</v>
      </c>
      <c r="C73" s="26"/>
      <c r="D73" s="8">
        <f>D67+D68+D69</f>
        <v>0</v>
      </c>
    </row>
    <row r="74" spans="1:4" ht="12.75">
      <c r="A74" s="39" t="s">
        <v>111</v>
      </c>
      <c r="B74" s="38"/>
      <c r="C74" s="38"/>
      <c r="D74" s="34"/>
    </row>
    <row r="75" spans="1:4" ht="12.75">
      <c r="A75" s="39" t="s">
        <v>112</v>
      </c>
      <c r="B75" s="34"/>
      <c r="C75" s="34"/>
      <c r="D75" s="34"/>
    </row>
    <row r="76" spans="1:4">
      <c r="A76" s="34"/>
      <c r="B76" s="34"/>
      <c r="C76" s="34"/>
      <c r="D76" s="34"/>
    </row>
    <row r="77" spans="1:4" ht="12.75">
      <c r="A77" s="182" t="s">
        <v>68</v>
      </c>
      <c r="B77" s="182"/>
      <c r="C77" s="182"/>
      <c r="D77" s="182"/>
    </row>
    <row r="78" spans="1:4" ht="24" customHeight="1">
      <c r="A78" s="2"/>
      <c r="B78" s="183" t="s">
        <v>28</v>
      </c>
      <c r="C78" s="183"/>
      <c r="D78" s="58" t="s">
        <v>29</v>
      </c>
    </row>
    <row r="79" spans="1:4" ht="12.75">
      <c r="A79" s="27" t="s">
        <v>2</v>
      </c>
      <c r="B79" s="174" t="s">
        <v>30</v>
      </c>
      <c r="C79" s="174"/>
      <c r="D79" s="24">
        <f>D17</f>
        <v>0</v>
      </c>
    </row>
    <row r="80" spans="1:4" ht="12.75">
      <c r="A80" s="27" t="s">
        <v>4</v>
      </c>
      <c r="B80" s="174" t="s">
        <v>69</v>
      </c>
      <c r="C80" s="174"/>
      <c r="D80" s="24">
        <f>D51</f>
        <v>0</v>
      </c>
    </row>
    <row r="81" spans="1:4" ht="12.75">
      <c r="A81" s="27" t="s">
        <v>5</v>
      </c>
      <c r="B81" s="174" t="s">
        <v>70</v>
      </c>
      <c r="C81" s="174"/>
      <c r="D81" s="24">
        <f>D61</f>
        <v>0</v>
      </c>
    </row>
    <row r="82" spans="1:4" ht="16.5" customHeight="1">
      <c r="A82" s="175" t="s">
        <v>73</v>
      </c>
      <c r="B82" s="175"/>
      <c r="C82" s="175"/>
      <c r="D82" s="8">
        <f>SUM(D79:D81)</f>
        <v>0</v>
      </c>
    </row>
    <row r="83" spans="1:4" ht="12.75">
      <c r="A83" s="27" t="s">
        <v>8</v>
      </c>
      <c r="B83" s="177" t="s">
        <v>175</v>
      </c>
      <c r="C83" s="177"/>
      <c r="D83" s="24">
        <f>D73</f>
        <v>0</v>
      </c>
    </row>
    <row r="84" spans="1:4" ht="16.5" customHeight="1">
      <c r="A84" s="175" t="s">
        <v>31</v>
      </c>
      <c r="B84" s="175"/>
      <c r="C84" s="175"/>
      <c r="D84" s="8">
        <f>TRUNC((D82+D83),2)</f>
        <v>0</v>
      </c>
    </row>
    <row r="85" spans="1:4" ht="12.75" hidden="1" customHeight="1">
      <c r="A85" s="176" t="s">
        <v>115</v>
      </c>
      <c r="B85" s="176"/>
      <c r="C85" s="176"/>
      <c r="D85" s="176"/>
    </row>
    <row r="89" spans="1:4" hidden="1">
      <c r="C89" s="33"/>
    </row>
  </sheetData>
  <sheetProtection formatCells="0" formatColumns="0" formatRows="0" insertColumns="0" insertRows="0"/>
  <mergeCells count="41">
    <mergeCell ref="B78:C78"/>
    <mergeCell ref="B83:C83"/>
    <mergeCell ref="A61:B61"/>
    <mergeCell ref="A62:D62"/>
    <mergeCell ref="A85:D85"/>
    <mergeCell ref="B79:C79"/>
    <mergeCell ref="B80:C80"/>
    <mergeCell ref="B81:C81"/>
    <mergeCell ref="A82:C82"/>
    <mergeCell ref="A64:D64"/>
    <mergeCell ref="A65:D65"/>
    <mergeCell ref="A77:D77"/>
    <mergeCell ref="A84:C84"/>
    <mergeCell ref="A45:D45"/>
    <mergeCell ref="A47:D47"/>
    <mergeCell ref="A51:B51"/>
    <mergeCell ref="A53:D53"/>
    <mergeCell ref="A20:D20"/>
    <mergeCell ref="A21:D21"/>
    <mergeCell ref="A25:B25"/>
    <mergeCell ref="A27:B27"/>
    <mergeCell ref="A28:D28"/>
    <mergeCell ref="A29:D29"/>
    <mergeCell ref="A30:D30"/>
    <mergeCell ref="A32:D32"/>
    <mergeCell ref="A42:B42"/>
    <mergeCell ref="A43:D43"/>
    <mergeCell ref="A44:D44"/>
    <mergeCell ref="A19:D19"/>
    <mergeCell ref="A5:B5"/>
    <mergeCell ref="C5:D5"/>
    <mergeCell ref="A6:B6"/>
    <mergeCell ref="C6:D6"/>
    <mergeCell ref="B12:C12"/>
    <mergeCell ref="A15:C15"/>
    <mergeCell ref="A8:D8"/>
    <mergeCell ref="B16:C16"/>
    <mergeCell ref="A10:D10"/>
    <mergeCell ref="B11:C11"/>
    <mergeCell ref="A17:C17"/>
    <mergeCell ref="A18:D18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30" max="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259"/>
  <sheetViews>
    <sheetView showGridLines="0" view="pageBreakPreview" zoomScaleNormal="100" zoomScaleSheetLayoutView="100" workbookViewId="0">
      <selection activeCell="A8" sqref="A8:D8"/>
    </sheetView>
  </sheetViews>
  <sheetFormatPr defaultColWidth="0.85546875" defaultRowHeight="0" customHeight="1" zeroHeight="1"/>
  <cols>
    <col min="1" max="1" width="5" style="62" customWidth="1"/>
    <col min="2" max="2" width="40.140625" style="62" customWidth="1"/>
    <col min="3" max="3" width="18" style="62" customWidth="1"/>
    <col min="4" max="4" width="18.28515625" style="62" customWidth="1"/>
    <col min="5" max="5" width="17.28515625" style="62" hidden="1" customWidth="1"/>
    <col min="6" max="255" width="0" style="62" hidden="1" customWidth="1"/>
    <col min="256" max="16384" width="0.85546875" style="62"/>
  </cols>
  <sheetData>
    <row r="1" spans="1:256" ht="12.75" customHeight="1">
      <c r="A1" s="248" t="s">
        <v>127</v>
      </c>
      <c r="B1" s="248"/>
      <c r="C1" s="248"/>
      <c r="D1" s="248"/>
      <c r="E1" s="248"/>
      <c r="F1" s="248"/>
      <c r="G1" s="248"/>
    </row>
    <row r="2" spans="1:256" ht="12.75" customHeight="1">
      <c r="A2" s="248" t="s">
        <v>163</v>
      </c>
      <c r="B2" s="248"/>
      <c r="C2" s="248"/>
      <c r="D2" s="248"/>
      <c r="E2" s="248"/>
      <c r="F2" s="248"/>
      <c r="G2" s="248"/>
    </row>
    <row r="3" spans="1:256" ht="12.75" customHeight="1">
      <c r="A3" s="248" t="s">
        <v>164</v>
      </c>
      <c r="B3" s="248"/>
      <c r="C3" s="248"/>
      <c r="D3" s="248"/>
      <c r="E3" s="248"/>
      <c r="F3" s="248"/>
      <c r="G3" s="248"/>
    </row>
    <row r="4" spans="1:256" ht="12.75" customHeight="1">
      <c r="A4" s="5"/>
      <c r="B4" s="5"/>
      <c r="C4" s="5"/>
      <c r="D4" s="5"/>
    </row>
    <row r="5" spans="1:256" ht="12.75" customHeight="1">
      <c r="A5" s="163" t="s">
        <v>37</v>
      </c>
      <c r="B5" s="163"/>
      <c r="C5" s="164" t="s">
        <v>218</v>
      </c>
      <c r="D5" s="164"/>
    </row>
    <row r="6" spans="1:256" ht="12.75" customHeight="1">
      <c r="A6" s="163" t="s">
        <v>33</v>
      </c>
      <c r="B6" s="163"/>
      <c r="C6" s="165" t="s">
        <v>178</v>
      </c>
      <c r="D6" s="165"/>
    </row>
    <row r="7" spans="1:256" ht="12.75" customHeight="1"/>
    <row r="8" spans="1:256" s="74" customFormat="1" ht="12.75" customHeight="1">
      <c r="A8" s="255" t="s">
        <v>256</v>
      </c>
      <c r="B8" s="255"/>
      <c r="C8" s="255"/>
      <c r="D8" s="255"/>
      <c r="E8" s="252" t="s">
        <v>154</v>
      </c>
      <c r="F8" s="252"/>
      <c r="G8" s="252"/>
      <c r="H8" s="252"/>
      <c r="I8" s="252" t="s">
        <v>154</v>
      </c>
      <c r="J8" s="252"/>
      <c r="K8" s="252"/>
      <c r="L8" s="252"/>
      <c r="M8" s="252" t="s">
        <v>154</v>
      </c>
      <c r="N8" s="252"/>
      <c r="O8" s="252"/>
      <c r="P8" s="252"/>
      <c r="Q8" s="252" t="s">
        <v>154</v>
      </c>
      <c r="R8" s="252"/>
      <c r="S8" s="252"/>
      <c r="T8" s="252"/>
      <c r="U8" s="252" t="s">
        <v>154</v>
      </c>
      <c r="V8" s="252"/>
      <c r="W8" s="252"/>
      <c r="X8" s="252"/>
      <c r="Y8" s="252" t="s">
        <v>154</v>
      </c>
      <c r="Z8" s="252"/>
      <c r="AA8" s="252"/>
      <c r="AB8" s="252"/>
      <c r="AC8" s="252" t="s">
        <v>154</v>
      </c>
      <c r="AD8" s="252"/>
      <c r="AE8" s="252"/>
      <c r="AF8" s="252"/>
      <c r="AG8" s="252" t="s">
        <v>154</v>
      </c>
      <c r="AH8" s="252"/>
      <c r="AI8" s="252"/>
      <c r="AJ8" s="252"/>
      <c r="AK8" s="252" t="s">
        <v>154</v>
      </c>
      <c r="AL8" s="252"/>
      <c r="AM8" s="252"/>
      <c r="AN8" s="252"/>
      <c r="AO8" s="252" t="s">
        <v>154</v>
      </c>
      <c r="AP8" s="252"/>
      <c r="AQ8" s="252"/>
      <c r="AR8" s="252"/>
      <c r="AS8" s="252" t="s">
        <v>154</v>
      </c>
      <c r="AT8" s="252"/>
      <c r="AU8" s="252"/>
      <c r="AV8" s="252"/>
      <c r="AW8" s="252" t="s">
        <v>154</v>
      </c>
      <c r="AX8" s="252"/>
      <c r="AY8" s="252"/>
      <c r="AZ8" s="252"/>
      <c r="BA8" s="252" t="s">
        <v>154</v>
      </c>
      <c r="BB8" s="252"/>
      <c r="BC8" s="252"/>
      <c r="BD8" s="252"/>
      <c r="BE8" s="252" t="s">
        <v>154</v>
      </c>
      <c r="BF8" s="252"/>
      <c r="BG8" s="252"/>
      <c r="BH8" s="252"/>
      <c r="BI8" s="252" t="s">
        <v>154</v>
      </c>
      <c r="BJ8" s="252"/>
      <c r="BK8" s="252"/>
      <c r="BL8" s="252"/>
      <c r="BM8" s="252" t="s">
        <v>154</v>
      </c>
      <c r="BN8" s="252"/>
      <c r="BO8" s="252"/>
      <c r="BP8" s="252"/>
      <c r="BQ8" s="252" t="s">
        <v>154</v>
      </c>
      <c r="BR8" s="252"/>
      <c r="BS8" s="252"/>
      <c r="BT8" s="252"/>
      <c r="BU8" s="252" t="s">
        <v>154</v>
      </c>
      <c r="BV8" s="252"/>
      <c r="BW8" s="252"/>
      <c r="BX8" s="252"/>
      <c r="BY8" s="252" t="s">
        <v>154</v>
      </c>
      <c r="BZ8" s="252"/>
      <c r="CA8" s="252"/>
      <c r="CB8" s="252"/>
      <c r="CC8" s="252" t="s">
        <v>154</v>
      </c>
      <c r="CD8" s="252"/>
      <c r="CE8" s="252"/>
      <c r="CF8" s="252"/>
      <c r="CG8" s="252" t="s">
        <v>154</v>
      </c>
      <c r="CH8" s="252"/>
      <c r="CI8" s="252"/>
      <c r="CJ8" s="252"/>
      <c r="CK8" s="252" t="s">
        <v>154</v>
      </c>
      <c r="CL8" s="252"/>
      <c r="CM8" s="252"/>
      <c r="CN8" s="252"/>
      <c r="CO8" s="252" t="s">
        <v>154</v>
      </c>
      <c r="CP8" s="252"/>
      <c r="CQ8" s="252"/>
      <c r="CR8" s="252"/>
      <c r="CS8" s="252" t="s">
        <v>154</v>
      </c>
      <c r="CT8" s="252"/>
      <c r="CU8" s="252"/>
      <c r="CV8" s="252"/>
      <c r="CW8" s="252" t="s">
        <v>154</v>
      </c>
      <c r="CX8" s="252"/>
      <c r="CY8" s="252"/>
      <c r="CZ8" s="252"/>
      <c r="DA8" s="252" t="s">
        <v>154</v>
      </c>
      <c r="DB8" s="252"/>
      <c r="DC8" s="252"/>
      <c r="DD8" s="252"/>
      <c r="DE8" s="252" t="s">
        <v>154</v>
      </c>
      <c r="DF8" s="252"/>
      <c r="DG8" s="252"/>
      <c r="DH8" s="252"/>
      <c r="DI8" s="252" t="s">
        <v>154</v>
      </c>
      <c r="DJ8" s="252"/>
      <c r="DK8" s="252"/>
      <c r="DL8" s="252"/>
      <c r="DM8" s="252" t="s">
        <v>154</v>
      </c>
      <c r="DN8" s="252"/>
      <c r="DO8" s="252"/>
      <c r="DP8" s="252"/>
      <c r="DQ8" s="252" t="s">
        <v>154</v>
      </c>
      <c r="DR8" s="252"/>
      <c r="DS8" s="252"/>
      <c r="DT8" s="252"/>
      <c r="DU8" s="252" t="s">
        <v>154</v>
      </c>
      <c r="DV8" s="252"/>
      <c r="DW8" s="252"/>
      <c r="DX8" s="252"/>
      <c r="DY8" s="252" t="s">
        <v>154</v>
      </c>
      <c r="DZ8" s="252"/>
      <c r="EA8" s="252"/>
      <c r="EB8" s="252"/>
      <c r="EC8" s="252" t="s">
        <v>154</v>
      </c>
      <c r="ED8" s="252"/>
      <c r="EE8" s="252"/>
      <c r="EF8" s="252"/>
      <c r="EG8" s="252" t="s">
        <v>154</v>
      </c>
      <c r="EH8" s="252"/>
      <c r="EI8" s="252"/>
      <c r="EJ8" s="252"/>
      <c r="EK8" s="252" t="s">
        <v>154</v>
      </c>
      <c r="EL8" s="252"/>
      <c r="EM8" s="252"/>
      <c r="EN8" s="252"/>
      <c r="EO8" s="252" t="s">
        <v>154</v>
      </c>
      <c r="EP8" s="252"/>
      <c r="EQ8" s="252"/>
      <c r="ER8" s="252"/>
      <c r="ES8" s="252" t="s">
        <v>154</v>
      </c>
      <c r="ET8" s="252"/>
      <c r="EU8" s="252"/>
      <c r="EV8" s="252"/>
      <c r="EW8" s="252" t="s">
        <v>154</v>
      </c>
      <c r="EX8" s="252"/>
      <c r="EY8" s="252"/>
      <c r="EZ8" s="252"/>
      <c r="FA8" s="252" t="s">
        <v>154</v>
      </c>
      <c r="FB8" s="252"/>
      <c r="FC8" s="252"/>
      <c r="FD8" s="252"/>
      <c r="FE8" s="252" t="s">
        <v>154</v>
      </c>
      <c r="FF8" s="252"/>
      <c r="FG8" s="252"/>
      <c r="FH8" s="252"/>
      <c r="FI8" s="252" t="s">
        <v>154</v>
      </c>
      <c r="FJ8" s="252"/>
      <c r="FK8" s="252"/>
      <c r="FL8" s="252"/>
      <c r="FM8" s="252" t="s">
        <v>154</v>
      </c>
      <c r="FN8" s="252"/>
      <c r="FO8" s="252"/>
      <c r="FP8" s="252"/>
      <c r="FQ8" s="252" t="s">
        <v>154</v>
      </c>
      <c r="FR8" s="252"/>
      <c r="FS8" s="252"/>
      <c r="FT8" s="252"/>
      <c r="FU8" s="252" t="s">
        <v>154</v>
      </c>
      <c r="FV8" s="252"/>
      <c r="FW8" s="252"/>
      <c r="FX8" s="252"/>
      <c r="FY8" s="252" t="s">
        <v>154</v>
      </c>
      <c r="FZ8" s="252"/>
      <c r="GA8" s="252"/>
      <c r="GB8" s="252"/>
      <c r="GC8" s="252" t="s">
        <v>154</v>
      </c>
      <c r="GD8" s="252"/>
      <c r="GE8" s="252"/>
      <c r="GF8" s="252"/>
      <c r="GG8" s="252" t="s">
        <v>154</v>
      </c>
      <c r="GH8" s="252"/>
      <c r="GI8" s="252"/>
      <c r="GJ8" s="252"/>
      <c r="GK8" s="252" t="s">
        <v>154</v>
      </c>
      <c r="GL8" s="252"/>
      <c r="GM8" s="252"/>
      <c r="GN8" s="252"/>
      <c r="GO8" s="252" t="s">
        <v>154</v>
      </c>
      <c r="GP8" s="252"/>
      <c r="GQ8" s="252"/>
      <c r="GR8" s="252"/>
      <c r="GS8" s="252" t="s">
        <v>154</v>
      </c>
      <c r="GT8" s="252"/>
      <c r="GU8" s="252"/>
      <c r="GV8" s="252"/>
      <c r="GW8" s="252" t="s">
        <v>154</v>
      </c>
      <c r="GX8" s="252"/>
      <c r="GY8" s="252"/>
      <c r="GZ8" s="252"/>
      <c r="HA8" s="252" t="s">
        <v>154</v>
      </c>
      <c r="HB8" s="252"/>
      <c r="HC8" s="252"/>
      <c r="HD8" s="252"/>
      <c r="HE8" s="252" t="s">
        <v>154</v>
      </c>
      <c r="HF8" s="252"/>
      <c r="HG8" s="252"/>
      <c r="HH8" s="252"/>
      <c r="HI8" s="252" t="s">
        <v>154</v>
      </c>
      <c r="HJ8" s="252"/>
      <c r="HK8" s="252"/>
      <c r="HL8" s="252"/>
      <c r="HM8" s="252" t="s">
        <v>154</v>
      </c>
      <c r="HN8" s="252"/>
      <c r="HO8" s="252"/>
      <c r="HP8" s="252"/>
      <c r="HQ8" s="252" t="s">
        <v>154</v>
      </c>
      <c r="HR8" s="252"/>
      <c r="HS8" s="252"/>
      <c r="HT8" s="252"/>
      <c r="HU8" s="252" t="s">
        <v>154</v>
      </c>
      <c r="HV8" s="252"/>
      <c r="HW8" s="252"/>
      <c r="HX8" s="252"/>
      <c r="HY8" s="252" t="s">
        <v>154</v>
      </c>
      <c r="HZ8" s="252"/>
      <c r="IA8" s="252"/>
      <c r="IB8" s="252"/>
      <c r="IC8" s="252" t="s">
        <v>154</v>
      </c>
      <c r="ID8" s="252"/>
      <c r="IE8" s="252"/>
      <c r="IF8" s="252"/>
      <c r="IG8" s="252" t="s">
        <v>154</v>
      </c>
      <c r="IH8" s="252"/>
      <c r="II8" s="252"/>
      <c r="IJ8" s="252"/>
      <c r="IK8" s="252" t="s">
        <v>154</v>
      </c>
      <c r="IL8" s="252"/>
      <c r="IM8" s="252"/>
      <c r="IN8" s="252"/>
      <c r="IO8" s="252" t="s">
        <v>154</v>
      </c>
      <c r="IP8" s="252"/>
      <c r="IQ8" s="252"/>
      <c r="IR8" s="252"/>
      <c r="IS8" s="252" t="s">
        <v>154</v>
      </c>
      <c r="IT8" s="252"/>
      <c r="IU8" s="252"/>
      <c r="IV8" s="252"/>
    </row>
    <row r="9" spans="1:256" s="137" customFormat="1" ht="12.75" customHeight="1"/>
    <row r="10" spans="1:256" ht="12.75" customHeight="1">
      <c r="A10" s="253" t="s">
        <v>153</v>
      </c>
      <c r="B10" s="253"/>
      <c r="C10" s="253"/>
      <c r="D10" s="253"/>
    </row>
    <row r="11" spans="1:256" ht="12.75" customHeight="1">
      <c r="A11" s="73"/>
      <c r="B11" s="73"/>
      <c r="C11" s="73"/>
      <c r="D11" s="72"/>
    </row>
    <row r="12" spans="1:256" ht="12.75" customHeight="1">
      <c r="A12" s="71">
        <v>1</v>
      </c>
      <c r="B12" s="244" t="s">
        <v>152</v>
      </c>
      <c r="C12" s="244"/>
      <c r="D12" s="71" t="s">
        <v>1</v>
      </c>
    </row>
    <row r="13" spans="1:256" ht="12.75" customHeight="1">
      <c r="A13" s="89"/>
      <c r="B13" s="254" t="s">
        <v>170</v>
      </c>
      <c r="C13" s="254"/>
      <c r="D13" s="125"/>
    </row>
    <row r="14" spans="1:256" ht="12.75" customHeight="1">
      <c r="A14" s="89"/>
      <c r="B14" s="245" t="s">
        <v>151</v>
      </c>
      <c r="C14" s="246"/>
      <c r="D14" s="91">
        <f>SUM(D13:D13)</f>
        <v>0</v>
      </c>
    </row>
    <row r="15" spans="1:256" ht="12.75" customHeight="1">
      <c r="A15" s="92">
        <v>2</v>
      </c>
      <c r="B15" s="93" t="s">
        <v>150</v>
      </c>
      <c r="C15" s="92" t="s">
        <v>15</v>
      </c>
      <c r="D15" s="92" t="s">
        <v>1</v>
      </c>
    </row>
    <row r="16" spans="1:256" ht="12.75" customHeight="1">
      <c r="A16" s="89" t="s">
        <v>2</v>
      </c>
      <c r="B16" s="94" t="s">
        <v>25</v>
      </c>
      <c r="C16" s="95">
        <f>'Motorista - SALVADOR'!C118</f>
        <v>0</v>
      </c>
      <c r="D16" s="96">
        <f>D14*C16</f>
        <v>0</v>
      </c>
    </row>
    <row r="17" spans="1:4" ht="12.75" customHeight="1">
      <c r="A17" s="89" t="s">
        <v>4</v>
      </c>
      <c r="B17" s="94" t="s">
        <v>27</v>
      </c>
      <c r="C17" s="95">
        <f>'Motorista - SALVADOR'!C119</f>
        <v>0</v>
      </c>
      <c r="D17" s="90">
        <f>(D14+D16)*C17</f>
        <v>0</v>
      </c>
    </row>
    <row r="18" spans="1:4" ht="12.75" customHeight="1">
      <c r="A18" s="92"/>
      <c r="B18" s="247" t="s">
        <v>149</v>
      </c>
      <c r="C18" s="247"/>
      <c r="D18" s="97">
        <f>SUM(D16:D17)</f>
        <v>0</v>
      </c>
    </row>
    <row r="19" spans="1:4" ht="12.75" customHeight="1">
      <c r="A19" s="245"/>
      <c r="B19" s="251"/>
      <c r="C19" s="251"/>
      <c r="D19" s="246"/>
    </row>
    <row r="20" spans="1:4" ht="12.75" customHeight="1">
      <c r="A20" s="92">
        <v>3</v>
      </c>
      <c r="B20" s="93" t="s">
        <v>26</v>
      </c>
      <c r="C20" s="92" t="s">
        <v>15</v>
      </c>
      <c r="D20" s="92" t="s">
        <v>1</v>
      </c>
    </row>
    <row r="21" spans="1:4" ht="12.75" customHeight="1">
      <c r="A21" s="98"/>
      <c r="B21" s="23" t="s">
        <v>43</v>
      </c>
      <c r="C21" s="95">
        <f>'Motorista - SALVADOR'!C121</f>
        <v>6.4999999999999997E-3</v>
      </c>
      <c r="D21" s="90">
        <f>((D14+D18)/(1-C24))*C21</f>
        <v>0</v>
      </c>
    </row>
    <row r="22" spans="1:4" ht="12.75" customHeight="1">
      <c r="A22" s="98"/>
      <c r="B22" s="23" t="s">
        <v>44</v>
      </c>
      <c r="C22" s="95">
        <f>'Motorista - SALVADOR'!C122</f>
        <v>0.03</v>
      </c>
      <c r="D22" s="90">
        <f>((D14+D18)/(1-C24))*C22</f>
        <v>0</v>
      </c>
    </row>
    <row r="23" spans="1:4" ht="12.75" customHeight="1">
      <c r="A23" s="98"/>
      <c r="B23" s="23" t="s">
        <v>45</v>
      </c>
      <c r="C23" s="95">
        <f>'Motorista - SALVADOR'!C123</f>
        <v>0.05</v>
      </c>
      <c r="D23" s="90">
        <f>((D14+D18)/(1-C24))*C23</f>
        <v>0</v>
      </c>
    </row>
    <row r="24" spans="1:4" ht="12.75" customHeight="1">
      <c r="A24" s="92"/>
      <c r="B24" s="93" t="s">
        <v>148</v>
      </c>
      <c r="C24" s="99">
        <f>SUM(C21:C23)</f>
        <v>8.6499999999999994E-2</v>
      </c>
      <c r="D24" s="97">
        <f>SUM(D21:D23)</f>
        <v>0</v>
      </c>
    </row>
    <row r="25" spans="1:4" ht="12.75" customHeight="1">
      <c r="A25" s="241"/>
      <c r="B25" s="242"/>
      <c r="C25" s="242"/>
      <c r="D25" s="243"/>
    </row>
    <row r="26" spans="1:4" ht="12.75" customHeight="1">
      <c r="A26" s="66"/>
      <c r="B26" s="250" t="s">
        <v>147</v>
      </c>
      <c r="C26" s="250"/>
      <c r="D26" s="65">
        <f>TRUNC((D14+D18+D24),2)</f>
        <v>0</v>
      </c>
    </row>
    <row r="27" spans="1:4" ht="12.75" customHeight="1">
      <c r="B27" s="249" t="s">
        <v>146</v>
      </c>
      <c r="C27" s="249"/>
      <c r="D27" s="249"/>
    </row>
    <row r="28" spans="1:4" ht="12">
      <c r="B28" s="240" t="s">
        <v>145</v>
      </c>
      <c r="C28" s="240"/>
      <c r="D28" s="240"/>
    </row>
    <row r="29" spans="1:4" ht="55.5" customHeight="1">
      <c r="B29" s="239" t="s">
        <v>144</v>
      </c>
      <c r="C29" s="240"/>
      <c r="D29" s="240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82">
    <mergeCell ref="I8:L8"/>
    <mergeCell ref="M8:P8"/>
    <mergeCell ref="Q8:T8"/>
    <mergeCell ref="U8:X8"/>
    <mergeCell ref="A5:B5"/>
    <mergeCell ref="C5:D5"/>
    <mergeCell ref="A6:B6"/>
    <mergeCell ref="C6:D6"/>
    <mergeCell ref="A8:D8"/>
    <mergeCell ref="Y8:AB8"/>
    <mergeCell ref="AC8:AF8"/>
    <mergeCell ref="AG8:AJ8"/>
    <mergeCell ref="AK8:AN8"/>
    <mergeCell ref="AO8:AR8"/>
    <mergeCell ref="AS8:AV8"/>
    <mergeCell ref="AW8:AZ8"/>
    <mergeCell ref="BA8:BD8"/>
    <mergeCell ref="BE8:BH8"/>
    <mergeCell ref="BI8:BL8"/>
    <mergeCell ref="BM8:BP8"/>
    <mergeCell ref="BQ8:BT8"/>
    <mergeCell ref="BU8:BX8"/>
    <mergeCell ref="BY8:CB8"/>
    <mergeCell ref="CC8:CF8"/>
    <mergeCell ref="CG8:CJ8"/>
    <mergeCell ref="CK8:CN8"/>
    <mergeCell ref="CO8:CR8"/>
    <mergeCell ref="CS8:CV8"/>
    <mergeCell ref="CW8:CZ8"/>
    <mergeCell ref="DA8:DD8"/>
    <mergeCell ref="DE8:DH8"/>
    <mergeCell ref="DI8:DL8"/>
    <mergeCell ref="DM8:DP8"/>
    <mergeCell ref="DQ8:DT8"/>
    <mergeCell ref="DU8:DX8"/>
    <mergeCell ref="DY8:EB8"/>
    <mergeCell ref="EC8:EF8"/>
    <mergeCell ref="EG8:EJ8"/>
    <mergeCell ref="EK8:EN8"/>
    <mergeCell ref="EO8:ER8"/>
    <mergeCell ref="ES8:EV8"/>
    <mergeCell ref="EW8:EZ8"/>
    <mergeCell ref="FA8:FD8"/>
    <mergeCell ref="FE8:FH8"/>
    <mergeCell ref="GG8:GJ8"/>
    <mergeCell ref="GK8:GN8"/>
    <mergeCell ref="GO8:GR8"/>
    <mergeCell ref="IG8:IJ8"/>
    <mergeCell ref="FI8:FL8"/>
    <mergeCell ref="FM8:FP8"/>
    <mergeCell ref="FQ8:FT8"/>
    <mergeCell ref="FU8:FX8"/>
    <mergeCell ref="FY8:GB8"/>
    <mergeCell ref="IO8:IR8"/>
    <mergeCell ref="IS8:IV8"/>
    <mergeCell ref="A10:D10"/>
    <mergeCell ref="B13:C13"/>
    <mergeCell ref="HQ8:HT8"/>
    <mergeCell ref="HU8:HX8"/>
    <mergeCell ref="HY8:IB8"/>
    <mergeCell ref="IC8:IF8"/>
    <mergeCell ref="IK8:IN8"/>
    <mergeCell ref="GS8:GV8"/>
    <mergeCell ref="GW8:GZ8"/>
    <mergeCell ref="HA8:HD8"/>
    <mergeCell ref="HE8:HH8"/>
    <mergeCell ref="HI8:HL8"/>
    <mergeCell ref="HM8:HP8"/>
    <mergeCell ref="GC8:GF8"/>
    <mergeCell ref="A1:G1"/>
    <mergeCell ref="A2:G2"/>
    <mergeCell ref="A3:G3"/>
    <mergeCell ref="B27:D27"/>
    <mergeCell ref="B28:D28"/>
    <mergeCell ref="B26:C26"/>
    <mergeCell ref="A19:D19"/>
    <mergeCell ref="E8:H8"/>
    <mergeCell ref="B29:D29"/>
    <mergeCell ref="A25:D25"/>
    <mergeCell ref="B12:C12"/>
    <mergeCell ref="B14:C14"/>
    <mergeCell ref="B18:C1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V259"/>
  <sheetViews>
    <sheetView showGridLines="0" view="pageBreakPreview" zoomScaleNormal="100" zoomScaleSheetLayoutView="100" workbookViewId="0">
      <selection activeCell="A8" sqref="A8:D8"/>
    </sheetView>
  </sheetViews>
  <sheetFormatPr defaultColWidth="0.85546875" defaultRowHeight="0" customHeight="1" zeroHeight="1"/>
  <cols>
    <col min="1" max="1" width="5" style="62" customWidth="1"/>
    <col min="2" max="2" width="40.140625" style="62" customWidth="1"/>
    <col min="3" max="3" width="18" style="62" customWidth="1"/>
    <col min="4" max="4" width="18.28515625" style="62" customWidth="1"/>
    <col min="5" max="5" width="17.28515625" style="62" hidden="1" customWidth="1"/>
    <col min="6" max="255" width="0" style="62" hidden="1" customWidth="1"/>
    <col min="256" max="16384" width="0.85546875" style="62"/>
  </cols>
  <sheetData>
    <row r="1" spans="1:256" ht="12.75" customHeight="1">
      <c r="A1" s="248" t="s">
        <v>127</v>
      </c>
      <c r="B1" s="248"/>
      <c r="C1" s="248"/>
      <c r="D1" s="248"/>
      <c r="E1" s="248"/>
      <c r="F1" s="248"/>
      <c r="G1" s="248"/>
    </row>
    <row r="2" spans="1:256" ht="12.75" customHeight="1">
      <c r="A2" s="248" t="s">
        <v>163</v>
      </c>
      <c r="B2" s="248"/>
      <c r="C2" s="248"/>
      <c r="D2" s="248"/>
      <c r="E2" s="248"/>
      <c r="F2" s="248"/>
      <c r="G2" s="248"/>
    </row>
    <row r="3" spans="1:256" ht="12.75" customHeight="1">
      <c r="A3" s="248" t="s">
        <v>164</v>
      </c>
      <c r="B3" s="248"/>
      <c r="C3" s="248"/>
      <c r="D3" s="248"/>
      <c r="E3" s="248"/>
      <c r="F3" s="248"/>
      <c r="G3" s="248"/>
    </row>
    <row r="4" spans="1:256" ht="12.75" customHeight="1">
      <c r="A4" s="5"/>
      <c r="B4" s="5"/>
      <c r="C4" s="5"/>
      <c r="D4" s="5"/>
    </row>
    <row r="5" spans="1:256" ht="12.75" customHeight="1">
      <c r="A5" s="163" t="s">
        <v>37</v>
      </c>
      <c r="B5" s="163"/>
      <c r="C5" s="164" t="s">
        <v>218</v>
      </c>
      <c r="D5" s="164"/>
    </row>
    <row r="6" spans="1:256" ht="12.75" customHeight="1">
      <c r="A6" s="163" t="s">
        <v>33</v>
      </c>
      <c r="B6" s="163"/>
      <c r="C6" s="165" t="s">
        <v>178</v>
      </c>
      <c r="D6" s="165"/>
    </row>
    <row r="7" spans="1:256" ht="12.75" customHeight="1"/>
    <row r="8" spans="1:256" s="74" customFormat="1" ht="12.75" customHeight="1">
      <c r="A8" s="256" t="s">
        <v>257</v>
      </c>
      <c r="B8" s="256"/>
      <c r="C8" s="256"/>
      <c r="D8" s="256"/>
      <c r="E8" s="252" t="s">
        <v>154</v>
      </c>
      <c r="F8" s="252"/>
      <c r="G8" s="252"/>
      <c r="H8" s="252"/>
      <c r="I8" s="252" t="s">
        <v>154</v>
      </c>
      <c r="J8" s="252"/>
      <c r="K8" s="252"/>
      <c r="L8" s="252"/>
      <c r="M8" s="252" t="s">
        <v>154</v>
      </c>
      <c r="N8" s="252"/>
      <c r="O8" s="252"/>
      <c r="P8" s="252"/>
      <c r="Q8" s="252" t="s">
        <v>154</v>
      </c>
      <c r="R8" s="252"/>
      <c r="S8" s="252"/>
      <c r="T8" s="252"/>
      <c r="U8" s="252" t="s">
        <v>154</v>
      </c>
      <c r="V8" s="252"/>
      <c r="W8" s="252"/>
      <c r="X8" s="252"/>
      <c r="Y8" s="252" t="s">
        <v>154</v>
      </c>
      <c r="Z8" s="252"/>
      <c r="AA8" s="252"/>
      <c r="AB8" s="252"/>
      <c r="AC8" s="252" t="s">
        <v>154</v>
      </c>
      <c r="AD8" s="252"/>
      <c r="AE8" s="252"/>
      <c r="AF8" s="252"/>
      <c r="AG8" s="252" t="s">
        <v>154</v>
      </c>
      <c r="AH8" s="252"/>
      <c r="AI8" s="252"/>
      <c r="AJ8" s="252"/>
      <c r="AK8" s="252" t="s">
        <v>154</v>
      </c>
      <c r="AL8" s="252"/>
      <c r="AM8" s="252"/>
      <c r="AN8" s="252"/>
      <c r="AO8" s="252" t="s">
        <v>154</v>
      </c>
      <c r="AP8" s="252"/>
      <c r="AQ8" s="252"/>
      <c r="AR8" s="252"/>
      <c r="AS8" s="252" t="s">
        <v>154</v>
      </c>
      <c r="AT8" s="252"/>
      <c r="AU8" s="252"/>
      <c r="AV8" s="252"/>
      <c r="AW8" s="252" t="s">
        <v>154</v>
      </c>
      <c r="AX8" s="252"/>
      <c r="AY8" s="252"/>
      <c r="AZ8" s="252"/>
      <c r="BA8" s="252" t="s">
        <v>154</v>
      </c>
      <c r="BB8" s="252"/>
      <c r="BC8" s="252"/>
      <c r="BD8" s="252"/>
      <c r="BE8" s="252" t="s">
        <v>154</v>
      </c>
      <c r="BF8" s="252"/>
      <c r="BG8" s="252"/>
      <c r="BH8" s="252"/>
      <c r="BI8" s="252" t="s">
        <v>154</v>
      </c>
      <c r="BJ8" s="252"/>
      <c r="BK8" s="252"/>
      <c r="BL8" s="252"/>
      <c r="BM8" s="252" t="s">
        <v>154</v>
      </c>
      <c r="BN8" s="252"/>
      <c r="BO8" s="252"/>
      <c r="BP8" s="252"/>
      <c r="BQ8" s="252" t="s">
        <v>154</v>
      </c>
      <c r="BR8" s="252"/>
      <c r="BS8" s="252"/>
      <c r="BT8" s="252"/>
      <c r="BU8" s="252" t="s">
        <v>154</v>
      </c>
      <c r="BV8" s="252"/>
      <c r="BW8" s="252"/>
      <c r="BX8" s="252"/>
      <c r="BY8" s="252" t="s">
        <v>154</v>
      </c>
      <c r="BZ8" s="252"/>
      <c r="CA8" s="252"/>
      <c r="CB8" s="252"/>
      <c r="CC8" s="252" t="s">
        <v>154</v>
      </c>
      <c r="CD8" s="252"/>
      <c r="CE8" s="252"/>
      <c r="CF8" s="252"/>
      <c r="CG8" s="252" t="s">
        <v>154</v>
      </c>
      <c r="CH8" s="252"/>
      <c r="CI8" s="252"/>
      <c r="CJ8" s="252"/>
      <c r="CK8" s="252" t="s">
        <v>154</v>
      </c>
      <c r="CL8" s="252"/>
      <c r="CM8" s="252"/>
      <c r="CN8" s="252"/>
      <c r="CO8" s="252" t="s">
        <v>154</v>
      </c>
      <c r="CP8" s="252"/>
      <c r="CQ8" s="252"/>
      <c r="CR8" s="252"/>
      <c r="CS8" s="252" t="s">
        <v>154</v>
      </c>
      <c r="CT8" s="252"/>
      <c r="CU8" s="252"/>
      <c r="CV8" s="252"/>
      <c r="CW8" s="252" t="s">
        <v>154</v>
      </c>
      <c r="CX8" s="252"/>
      <c r="CY8" s="252"/>
      <c r="CZ8" s="252"/>
      <c r="DA8" s="252" t="s">
        <v>154</v>
      </c>
      <c r="DB8" s="252"/>
      <c r="DC8" s="252"/>
      <c r="DD8" s="252"/>
      <c r="DE8" s="252" t="s">
        <v>154</v>
      </c>
      <c r="DF8" s="252"/>
      <c r="DG8" s="252"/>
      <c r="DH8" s="252"/>
      <c r="DI8" s="252" t="s">
        <v>154</v>
      </c>
      <c r="DJ8" s="252"/>
      <c r="DK8" s="252"/>
      <c r="DL8" s="252"/>
      <c r="DM8" s="252" t="s">
        <v>154</v>
      </c>
      <c r="DN8" s="252"/>
      <c r="DO8" s="252"/>
      <c r="DP8" s="252"/>
      <c r="DQ8" s="252" t="s">
        <v>154</v>
      </c>
      <c r="DR8" s="252"/>
      <c r="DS8" s="252"/>
      <c r="DT8" s="252"/>
      <c r="DU8" s="252" t="s">
        <v>154</v>
      </c>
      <c r="DV8" s="252"/>
      <c r="DW8" s="252"/>
      <c r="DX8" s="252"/>
      <c r="DY8" s="252" t="s">
        <v>154</v>
      </c>
      <c r="DZ8" s="252"/>
      <c r="EA8" s="252"/>
      <c r="EB8" s="252"/>
      <c r="EC8" s="252" t="s">
        <v>154</v>
      </c>
      <c r="ED8" s="252"/>
      <c r="EE8" s="252"/>
      <c r="EF8" s="252"/>
      <c r="EG8" s="252" t="s">
        <v>154</v>
      </c>
      <c r="EH8" s="252"/>
      <c r="EI8" s="252"/>
      <c r="EJ8" s="252"/>
      <c r="EK8" s="252" t="s">
        <v>154</v>
      </c>
      <c r="EL8" s="252"/>
      <c r="EM8" s="252"/>
      <c r="EN8" s="252"/>
      <c r="EO8" s="252" t="s">
        <v>154</v>
      </c>
      <c r="EP8" s="252"/>
      <c r="EQ8" s="252"/>
      <c r="ER8" s="252"/>
      <c r="ES8" s="252" t="s">
        <v>154</v>
      </c>
      <c r="ET8" s="252"/>
      <c r="EU8" s="252"/>
      <c r="EV8" s="252"/>
      <c r="EW8" s="252" t="s">
        <v>154</v>
      </c>
      <c r="EX8" s="252"/>
      <c r="EY8" s="252"/>
      <c r="EZ8" s="252"/>
      <c r="FA8" s="252" t="s">
        <v>154</v>
      </c>
      <c r="FB8" s="252"/>
      <c r="FC8" s="252"/>
      <c r="FD8" s="252"/>
      <c r="FE8" s="252" t="s">
        <v>154</v>
      </c>
      <c r="FF8" s="252"/>
      <c r="FG8" s="252"/>
      <c r="FH8" s="252"/>
      <c r="FI8" s="252" t="s">
        <v>154</v>
      </c>
      <c r="FJ8" s="252"/>
      <c r="FK8" s="252"/>
      <c r="FL8" s="252"/>
      <c r="FM8" s="252" t="s">
        <v>154</v>
      </c>
      <c r="FN8" s="252"/>
      <c r="FO8" s="252"/>
      <c r="FP8" s="252"/>
      <c r="FQ8" s="252" t="s">
        <v>154</v>
      </c>
      <c r="FR8" s="252"/>
      <c r="FS8" s="252"/>
      <c r="FT8" s="252"/>
      <c r="FU8" s="252" t="s">
        <v>154</v>
      </c>
      <c r="FV8" s="252"/>
      <c r="FW8" s="252"/>
      <c r="FX8" s="252"/>
      <c r="FY8" s="252" t="s">
        <v>154</v>
      </c>
      <c r="FZ8" s="252"/>
      <c r="GA8" s="252"/>
      <c r="GB8" s="252"/>
      <c r="GC8" s="252" t="s">
        <v>154</v>
      </c>
      <c r="GD8" s="252"/>
      <c r="GE8" s="252"/>
      <c r="GF8" s="252"/>
      <c r="GG8" s="252" t="s">
        <v>154</v>
      </c>
      <c r="GH8" s="252"/>
      <c r="GI8" s="252"/>
      <c r="GJ8" s="252"/>
      <c r="GK8" s="252" t="s">
        <v>154</v>
      </c>
      <c r="GL8" s="252"/>
      <c r="GM8" s="252"/>
      <c r="GN8" s="252"/>
      <c r="GO8" s="252" t="s">
        <v>154</v>
      </c>
      <c r="GP8" s="252"/>
      <c r="GQ8" s="252"/>
      <c r="GR8" s="252"/>
      <c r="GS8" s="252" t="s">
        <v>154</v>
      </c>
      <c r="GT8" s="252"/>
      <c r="GU8" s="252"/>
      <c r="GV8" s="252"/>
      <c r="GW8" s="252" t="s">
        <v>154</v>
      </c>
      <c r="GX8" s="252"/>
      <c r="GY8" s="252"/>
      <c r="GZ8" s="252"/>
      <c r="HA8" s="252" t="s">
        <v>154</v>
      </c>
      <c r="HB8" s="252"/>
      <c r="HC8" s="252"/>
      <c r="HD8" s="252"/>
      <c r="HE8" s="252" t="s">
        <v>154</v>
      </c>
      <c r="HF8" s="252"/>
      <c r="HG8" s="252"/>
      <c r="HH8" s="252"/>
      <c r="HI8" s="252" t="s">
        <v>154</v>
      </c>
      <c r="HJ8" s="252"/>
      <c r="HK8" s="252"/>
      <c r="HL8" s="252"/>
      <c r="HM8" s="252" t="s">
        <v>154</v>
      </c>
      <c r="HN8" s="252"/>
      <c r="HO8" s="252"/>
      <c r="HP8" s="252"/>
      <c r="HQ8" s="252" t="s">
        <v>154</v>
      </c>
      <c r="HR8" s="252"/>
      <c r="HS8" s="252"/>
      <c r="HT8" s="252"/>
      <c r="HU8" s="252" t="s">
        <v>154</v>
      </c>
      <c r="HV8" s="252"/>
      <c r="HW8" s="252"/>
      <c r="HX8" s="252"/>
      <c r="HY8" s="252" t="s">
        <v>154</v>
      </c>
      <c r="HZ8" s="252"/>
      <c r="IA8" s="252"/>
      <c r="IB8" s="252"/>
      <c r="IC8" s="252" t="s">
        <v>154</v>
      </c>
      <c r="ID8" s="252"/>
      <c r="IE8" s="252"/>
      <c r="IF8" s="252"/>
      <c r="IG8" s="252" t="s">
        <v>154</v>
      </c>
      <c r="IH8" s="252"/>
      <c r="II8" s="252"/>
      <c r="IJ8" s="252"/>
      <c r="IK8" s="252" t="s">
        <v>154</v>
      </c>
      <c r="IL8" s="252"/>
      <c r="IM8" s="252"/>
      <c r="IN8" s="252"/>
      <c r="IO8" s="252" t="s">
        <v>154</v>
      </c>
      <c r="IP8" s="252"/>
      <c r="IQ8" s="252"/>
      <c r="IR8" s="252"/>
      <c r="IS8" s="252" t="s">
        <v>154</v>
      </c>
      <c r="IT8" s="252"/>
      <c r="IU8" s="252"/>
      <c r="IV8" s="252"/>
    </row>
    <row r="9" spans="1:256" s="137" customFormat="1" ht="12.75" customHeight="1"/>
    <row r="10" spans="1:256" ht="12.75" customHeight="1">
      <c r="A10" s="253" t="s">
        <v>153</v>
      </c>
      <c r="B10" s="253"/>
      <c r="C10" s="253"/>
      <c r="D10" s="253"/>
    </row>
    <row r="11" spans="1:256" ht="12.75" customHeight="1">
      <c r="A11" s="73"/>
      <c r="B11" s="73"/>
      <c r="C11" s="73"/>
      <c r="D11" s="72"/>
    </row>
    <row r="12" spans="1:256" ht="12.75" customHeight="1">
      <c r="A12" s="71">
        <v>1</v>
      </c>
      <c r="B12" s="244" t="s">
        <v>152</v>
      </c>
      <c r="C12" s="244"/>
      <c r="D12" s="71" t="s">
        <v>1</v>
      </c>
    </row>
    <row r="13" spans="1:256" ht="12.75" customHeight="1">
      <c r="A13" s="89"/>
      <c r="B13" s="254" t="s">
        <v>171</v>
      </c>
      <c r="C13" s="254"/>
      <c r="D13" s="125"/>
    </row>
    <row r="14" spans="1:256" ht="12.75" customHeight="1">
      <c r="A14" s="89"/>
      <c r="B14" s="245" t="s">
        <v>151</v>
      </c>
      <c r="C14" s="246"/>
      <c r="D14" s="91">
        <f>SUM(D13:D13)</f>
        <v>0</v>
      </c>
    </row>
    <row r="15" spans="1:256" ht="12.75" customHeight="1">
      <c r="A15" s="92">
        <v>2</v>
      </c>
      <c r="B15" s="93" t="s">
        <v>150</v>
      </c>
      <c r="C15" s="92" t="s">
        <v>15</v>
      </c>
      <c r="D15" s="92" t="s">
        <v>1</v>
      </c>
    </row>
    <row r="16" spans="1:256" ht="12.75" customHeight="1">
      <c r="A16" s="89" t="s">
        <v>2</v>
      </c>
      <c r="B16" s="94" t="s">
        <v>25</v>
      </c>
      <c r="C16" s="95">
        <f>'Motorista - SALVADOR'!C118</f>
        <v>0</v>
      </c>
      <c r="D16" s="96">
        <f>D14*C16</f>
        <v>0</v>
      </c>
    </row>
    <row r="17" spans="1:4" ht="12.75" customHeight="1">
      <c r="A17" s="89" t="s">
        <v>4</v>
      </c>
      <c r="B17" s="94" t="s">
        <v>27</v>
      </c>
      <c r="C17" s="95">
        <f>'Motorista - SALVADOR'!C119</f>
        <v>0</v>
      </c>
      <c r="D17" s="90">
        <f>(D14+D16)*C17</f>
        <v>0</v>
      </c>
    </row>
    <row r="18" spans="1:4" ht="12.75" customHeight="1">
      <c r="A18" s="92"/>
      <c r="B18" s="247" t="s">
        <v>149</v>
      </c>
      <c r="C18" s="247"/>
      <c r="D18" s="97">
        <f>SUM(D16:D17)</f>
        <v>0</v>
      </c>
    </row>
    <row r="19" spans="1:4" ht="12.75" customHeight="1">
      <c r="A19" s="245"/>
      <c r="B19" s="251"/>
      <c r="C19" s="251"/>
      <c r="D19" s="246"/>
    </row>
    <row r="20" spans="1:4" ht="12.75" customHeight="1">
      <c r="A20" s="92">
        <v>3</v>
      </c>
      <c r="B20" s="93" t="s">
        <v>26</v>
      </c>
      <c r="C20" s="92" t="s">
        <v>15</v>
      </c>
      <c r="D20" s="92" t="s">
        <v>1</v>
      </c>
    </row>
    <row r="21" spans="1:4" ht="12.75" customHeight="1">
      <c r="A21" s="98"/>
      <c r="B21" s="23" t="s">
        <v>43</v>
      </c>
      <c r="C21" s="95">
        <f>'Motorista - SALVADOR'!C121</f>
        <v>6.4999999999999997E-3</v>
      </c>
      <c r="D21" s="90">
        <f>((D14+D18)/(1-C24))*C21</f>
        <v>0</v>
      </c>
    </row>
    <row r="22" spans="1:4" ht="12.75" customHeight="1">
      <c r="A22" s="98"/>
      <c r="B22" s="23" t="s">
        <v>44</v>
      </c>
      <c r="C22" s="95">
        <f>'Motorista - SALVADOR'!C122</f>
        <v>0.03</v>
      </c>
      <c r="D22" s="90">
        <f>((D14+D18)/(1-C24))*C22</f>
        <v>0</v>
      </c>
    </row>
    <row r="23" spans="1:4" ht="12.75" customHeight="1">
      <c r="A23" s="98"/>
      <c r="B23" s="23" t="s">
        <v>45</v>
      </c>
      <c r="C23" s="95">
        <f>'Motorista - SALVADOR'!C123</f>
        <v>0.05</v>
      </c>
      <c r="D23" s="90">
        <f>((D14+D18)/(1-C24))*C23</f>
        <v>0</v>
      </c>
    </row>
    <row r="24" spans="1:4" ht="12.75" customHeight="1">
      <c r="A24" s="70"/>
      <c r="B24" s="69" t="s">
        <v>148</v>
      </c>
      <c r="C24" s="68">
        <f>SUM(C21:C23)</f>
        <v>8.6499999999999994E-2</v>
      </c>
      <c r="D24" s="67">
        <f>SUM(D21:D23)</f>
        <v>0</v>
      </c>
    </row>
    <row r="25" spans="1:4" ht="12.75" customHeight="1">
      <c r="A25" s="241"/>
      <c r="B25" s="242"/>
      <c r="C25" s="242"/>
      <c r="D25" s="243"/>
    </row>
    <row r="26" spans="1:4" ht="12.75" customHeight="1">
      <c r="A26" s="66"/>
      <c r="B26" s="250" t="s">
        <v>147</v>
      </c>
      <c r="C26" s="250"/>
      <c r="D26" s="65">
        <f>TRUNC((D14+D18+D24),2)</f>
        <v>0</v>
      </c>
    </row>
    <row r="27" spans="1:4" ht="12.75" customHeight="1">
      <c r="B27" s="249" t="s">
        <v>146</v>
      </c>
      <c r="C27" s="249"/>
      <c r="D27" s="249"/>
    </row>
    <row r="28" spans="1:4" ht="12">
      <c r="B28" s="240" t="s">
        <v>145</v>
      </c>
      <c r="C28" s="240"/>
      <c r="D28" s="240"/>
    </row>
    <row r="29" spans="1:4" ht="55.5" customHeight="1">
      <c r="B29" s="239" t="s">
        <v>144</v>
      </c>
      <c r="C29" s="240"/>
      <c r="D29" s="240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82">
    <mergeCell ref="I8:L8"/>
    <mergeCell ref="M8:P8"/>
    <mergeCell ref="Q8:T8"/>
    <mergeCell ref="U8:X8"/>
    <mergeCell ref="A5:B5"/>
    <mergeCell ref="C5:D5"/>
    <mergeCell ref="A6:B6"/>
    <mergeCell ref="C6:D6"/>
    <mergeCell ref="A8:D8"/>
    <mergeCell ref="Y8:AB8"/>
    <mergeCell ref="AC8:AF8"/>
    <mergeCell ref="AG8:AJ8"/>
    <mergeCell ref="AK8:AN8"/>
    <mergeCell ref="AO8:AR8"/>
    <mergeCell ref="AS8:AV8"/>
    <mergeCell ref="AW8:AZ8"/>
    <mergeCell ref="BA8:BD8"/>
    <mergeCell ref="BE8:BH8"/>
    <mergeCell ref="BI8:BL8"/>
    <mergeCell ref="BM8:BP8"/>
    <mergeCell ref="BQ8:BT8"/>
    <mergeCell ref="BU8:BX8"/>
    <mergeCell ref="BY8:CB8"/>
    <mergeCell ref="CC8:CF8"/>
    <mergeCell ref="CG8:CJ8"/>
    <mergeCell ref="CK8:CN8"/>
    <mergeCell ref="CO8:CR8"/>
    <mergeCell ref="CS8:CV8"/>
    <mergeCell ref="CW8:CZ8"/>
    <mergeCell ref="DA8:DD8"/>
    <mergeCell ref="DE8:DH8"/>
    <mergeCell ref="DI8:DL8"/>
    <mergeCell ref="DM8:DP8"/>
    <mergeCell ref="DQ8:DT8"/>
    <mergeCell ref="DU8:DX8"/>
    <mergeCell ref="DY8:EB8"/>
    <mergeCell ref="EC8:EF8"/>
    <mergeCell ref="EG8:EJ8"/>
    <mergeCell ref="EK8:EN8"/>
    <mergeCell ref="EO8:ER8"/>
    <mergeCell ref="ES8:EV8"/>
    <mergeCell ref="EW8:EZ8"/>
    <mergeCell ref="FA8:FD8"/>
    <mergeCell ref="FE8:FH8"/>
    <mergeCell ref="FI8:FL8"/>
    <mergeCell ref="FM8:FP8"/>
    <mergeCell ref="FQ8:FT8"/>
    <mergeCell ref="FU8:FX8"/>
    <mergeCell ref="FY8:GB8"/>
    <mergeCell ref="IS8:IV8"/>
    <mergeCell ref="A10:D10"/>
    <mergeCell ref="B12:C12"/>
    <mergeCell ref="B13:C13"/>
    <mergeCell ref="IK8:IN8"/>
    <mergeCell ref="GS8:GV8"/>
    <mergeCell ref="GW8:GZ8"/>
    <mergeCell ref="HA8:HD8"/>
    <mergeCell ref="HE8:HH8"/>
    <mergeCell ref="HI8:HL8"/>
    <mergeCell ref="HM8:HP8"/>
    <mergeCell ref="GC8:GF8"/>
    <mergeCell ref="GG8:GJ8"/>
    <mergeCell ref="GK8:GN8"/>
    <mergeCell ref="GO8:GR8"/>
    <mergeCell ref="IG8:IJ8"/>
    <mergeCell ref="HQ8:HT8"/>
    <mergeCell ref="HU8:HX8"/>
    <mergeCell ref="HY8:IB8"/>
    <mergeCell ref="IC8:IF8"/>
    <mergeCell ref="IO8:IR8"/>
    <mergeCell ref="B29:D29"/>
    <mergeCell ref="A1:G1"/>
    <mergeCell ref="A2:G2"/>
    <mergeCell ref="A3:G3"/>
    <mergeCell ref="B18:C18"/>
    <mergeCell ref="A19:D19"/>
    <mergeCell ref="A25:D25"/>
    <mergeCell ref="B26:C26"/>
    <mergeCell ref="B27:D27"/>
    <mergeCell ref="B28:D28"/>
    <mergeCell ref="B14:C14"/>
    <mergeCell ref="E8:H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V259"/>
  <sheetViews>
    <sheetView showGridLines="0" view="pageBreakPreview" zoomScaleNormal="100" zoomScaleSheetLayoutView="100" workbookViewId="0">
      <selection activeCell="A8" sqref="A8:D8"/>
    </sheetView>
  </sheetViews>
  <sheetFormatPr defaultColWidth="0.85546875" defaultRowHeight="0" customHeight="1" zeroHeight="1"/>
  <cols>
    <col min="1" max="1" width="5" style="62" customWidth="1"/>
    <col min="2" max="2" width="40.140625" style="62" customWidth="1"/>
    <col min="3" max="3" width="18" style="62" customWidth="1"/>
    <col min="4" max="4" width="18.28515625" style="62" customWidth="1"/>
    <col min="5" max="5" width="17.28515625" style="62" hidden="1" customWidth="1"/>
    <col min="6" max="255" width="0" style="62" hidden="1" customWidth="1"/>
    <col min="256" max="16384" width="0.85546875" style="62"/>
  </cols>
  <sheetData>
    <row r="1" spans="1:256" ht="12.75" customHeight="1">
      <c r="A1" s="248" t="s">
        <v>127</v>
      </c>
      <c r="B1" s="248"/>
      <c r="C1" s="248"/>
      <c r="D1" s="248"/>
      <c r="E1" s="248"/>
      <c r="F1" s="248"/>
      <c r="G1" s="248"/>
    </row>
    <row r="2" spans="1:256" ht="12.75" customHeight="1">
      <c r="A2" s="248" t="s">
        <v>163</v>
      </c>
      <c r="B2" s="248"/>
      <c r="C2" s="248"/>
      <c r="D2" s="248"/>
      <c r="E2" s="248"/>
      <c r="F2" s="248"/>
      <c r="G2" s="248"/>
    </row>
    <row r="3" spans="1:256" ht="12.75" customHeight="1">
      <c r="A3" s="248" t="s">
        <v>164</v>
      </c>
      <c r="B3" s="248"/>
      <c r="C3" s="248"/>
      <c r="D3" s="248"/>
      <c r="E3" s="248"/>
      <c r="F3" s="248"/>
      <c r="G3" s="248"/>
    </row>
    <row r="4" spans="1:256" ht="12.75" customHeight="1">
      <c r="A4" s="5"/>
      <c r="B4" s="5"/>
      <c r="C4" s="5"/>
      <c r="D4" s="5"/>
    </row>
    <row r="5" spans="1:256" ht="12.75" customHeight="1">
      <c r="A5" s="163" t="s">
        <v>37</v>
      </c>
      <c r="B5" s="163"/>
      <c r="C5" s="164" t="s">
        <v>218</v>
      </c>
      <c r="D5" s="164"/>
    </row>
    <row r="6" spans="1:256" ht="12.75" customHeight="1">
      <c r="A6" s="163" t="s">
        <v>33</v>
      </c>
      <c r="B6" s="163"/>
      <c r="C6" s="165" t="s">
        <v>178</v>
      </c>
      <c r="D6" s="165"/>
    </row>
    <row r="7" spans="1:256" ht="12.75" customHeight="1"/>
    <row r="8" spans="1:256" s="74" customFormat="1" ht="12.75" customHeight="1">
      <c r="A8" s="256" t="s">
        <v>258</v>
      </c>
      <c r="B8" s="256"/>
      <c r="C8" s="256"/>
      <c r="D8" s="256"/>
      <c r="E8" s="252" t="s">
        <v>154</v>
      </c>
      <c r="F8" s="252"/>
      <c r="G8" s="252"/>
      <c r="H8" s="252"/>
      <c r="I8" s="252" t="s">
        <v>154</v>
      </c>
      <c r="J8" s="252"/>
      <c r="K8" s="252"/>
      <c r="L8" s="252"/>
      <c r="M8" s="252" t="s">
        <v>154</v>
      </c>
      <c r="N8" s="252"/>
      <c r="O8" s="252"/>
      <c r="P8" s="252"/>
      <c r="Q8" s="252" t="s">
        <v>154</v>
      </c>
      <c r="R8" s="252"/>
      <c r="S8" s="252"/>
      <c r="T8" s="252"/>
      <c r="U8" s="252" t="s">
        <v>154</v>
      </c>
      <c r="V8" s="252"/>
      <c r="W8" s="252"/>
      <c r="X8" s="252"/>
      <c r="Y8" s="252" t="s">
        <v>154</v>
      </c>
      <c r="Z8" s="252"/>
      <c r="AA8" s="252"/>
      <c r="AB8" s="252"/>
      <c r="AC8" s="252" t="s">
        <v>154</v>
      </c>
      <c r="AD8" s="252"/>
      <c r="AE8" s="252"/>
      <c r="AF8" s="252"/>
      <c r="AG8" s="252" t="s">
        <v>154</v>
      </c>
      <c r="AH8" s="252"/>
      <c r="AI8" s="252"/>
      <c r="AJ8" s="252"/>
      <c r="AK8" s="252" t="s">
        <v>154</v>
      </c>
      <c r="AL8" s="252"/>
      <c r="AM8" s="252"/>
      <c r="AN8" s="252"/>
      <c r="AO8" s="252" t="s">
        <v>154</v>
      </c>
      <c r="AP8" s="252"/>
      <c r="AQ8" s="252"/>
      <c r="AR8" s="252"/>
      <c r="AS8" s="252" t="s">
        <v>154</v>
      </c>
      <c r="AT8" s="252"/>
      <c r="AU8" s="252"/>
      <c r="AV8" s="252"/>
      <c r="AW8" s="252" t="s">
        <v>154</v>
      </c>
      <c r="AX8" s="252"/>
      <c r="AY8" s="252"/>
      <c r="AZ8" s="252"/>
      <c r="BA8" s="252" t="s">
        <v>154</v>
      </c>
      <c r="BB8" s="252"/>
      <c r="BC8" s="252"/>
      <c r="BD8" s="252"/>
      <c r="BE8" s="252" t="s">
        <v>154</v>
      </c>
      <c r="BF8" s="252"/>
      <c r="BG8" s="252"/>
      <c r="BH8" s="252"/>
      <c r="BI8" s="252" t="s">
        <v>154</v>
      </c>
      <c r="BJ8" s="252"/>
      <c r="BK8" s="252"/>
      <c r="BL8" s="252"/>
      <c r="BM8" s="252" t="s">
        <v>154</v>
      </c>
      <c r="BN8" s="252"/>
      <c r="BO8" s="252"/>
      <c r="BP8" s="252"/>
      <c r="BQ8" s="252" t="s">
        <v>154</v>
      </c>
      <c r="BR8" s="252"/>
      <c r="BS8" s="252"/>
      <c r="BT8" s="252"/>
      <c r="BU8" s="252" t="s">
        <v>154</v>
      </c>
      <c r="BV8" s="252"/>
      <c r="BW8" s="252"/>
      <c r="BX8" s="252"/>
      <c r="BY8" s="252" t="s">
        <v>154</v>
      </c>
      <c r="BZ8" s="252"/>
      <c r="CA8" s="252"/>
      <c r="CB8" s="252"/>
      <c r="CC8" s="252" t="s">
        <v>154</v>
      </c>
      <c r="CD8" s="252"/>
      <c r="CE8" s="252"/>
      <c r="CF8" s="252"/>
      <c r="CG8" s="252" t="s">
        <v>154</v>
      </c>
      <c r="CH8" s="252"/>
      <c r="CI8" s="252"/>
      <c r="CJ8" s="252"/>
      <c r="CK8" s="252" t="s">
        <v>154</v>
      </c>
      <c r="CL8" s="252"/>
      <c r="CM8" s="252"/>
      <c r="CN8" s="252"/>
      <c r="CO8" s="252" t="s">
        <v>154</v>
      </c>
      <c r="CP8" s="252"/>
      <c r="CQ8" s="252"/>
      <c r="CR8" s="252"/>
      <c r="CS8" s="252" t="s">
        <v>154</v>
      </c>
      <c r="CT8" s="252"/>
      <c r="CU8" s="252"/>
      <c r="CV8" s="252"/>
      <c r="CW8" s="252" t="s">
        <v>154</v>
      </c>
      <c r="CX8" s="252"/>
      <c r="CY8" s="252"/>
      <c r="CZ8" s="252"/>
      <c r="DA8" s="252" t="s">
        <v>154</v>
      </c>
      <c r="DB8" s="252"/>
      <c r="DC8" s="252"/>
      <c r="DD8" s="252"/>
      <c r="DE8" s="252" t="s">
        <v>154</v>
      </c>
      <c r="DF8" s="252"/>
      <c r="DG8" s="252"/>
      <c r="DH8" s="252"/>
      <c r="DI8" s="252" t="s">
        <v>154</v>
      </c>
      <c r="DJ8" s="252"/>
      <c r="DK8" s="252"/>
      <c r="DL8" s="252"/>
      <c r="DM8" s="252" t="s">
        <v>154</v>
      </c>
      <c r="DN8" s="252"/>
      <c r="DO8" s="252"/>
      <c r="DP8" s="252"/>
      <c r="DQ8" s="252" t="s">
        <v>154</v>
      </c>
      <c r="DR8" s="252"/>
      <c r="DS8" s="252"/>
      <c r="DT8" s="252"/>
      <c r="DU8" s="252" t="s">
        <v>154</v>
      </c>
      <c r="DV8" s="252"/>
      <c r="DW8" s="252"/>
      <c r="DX8" s="252"/>
      <c r="DY8" s="252" t="s">
        <v>154</v>
      </c>
      <c r="DZ8" s="252"/>
      <c r="EA8" s="252"/>
      <c r="EB8" s="252"/>
      <c r="EC8" s="252" t="s">
        <v>154</v>
      </c>
      <c r="ED8" s="252"/>
      <c r="EE8" s="252"/>
      <c r="EF8" s="252"/>
      <c r="EG8" s="252" t="s">
        <v>154</v>
      </c>
      <c r="EH8" s="252"/>
      <c r="EI8" s="252"/>
      <c r="EJ8" s="252"/>
      <c r="EK8" s="252" t="s">
        <v>154</v>
      </c>
      <c r="EL8" s="252"/>
      <c r="EM8" s="252"/>
      <c r="EN8" s="252"/>
      <c r="EO8" s="252" t="s">
        <v>154</v>
      </c>
      <c r="EP8" s="252"/>
      <c r="EQ8" s="252"/>
      <c r="ER8" s="252"/>
      <c r="ES8" s="252" t="s">
        <v>154</v>
      </c>
      <c r="ET8" s="252"/>
      <c r="EU8" s="252"/>
      <c r="EV8" s="252"/>
      <c r="EW8" s="252" t="s">
        <v>154</v>
      </c>
      <c r="EX8" s="252"/>
      <c r="EY8" s="252"/>
      <c r="EZ8" s="252"/>
      <c r="FA8" s="252" t="s">
        <v>154</v>
      </c>
      <c r="FB8" s="252"/>
      <c r="FC8" s="252"/>
      <c r="FD8" s="252"/>
      <c r="FE8" s="252" t="s">
        <v>154</v>
      </c>
      <c r="FF8" s="252"/>
      <c r="FG8" s="252"/>
      <c r="FH8" s="252"/>
      <c r="FI8" s="252" t="s">
        <v>154</v>
      </c>
      <c r="FJ8" s="252"/>
      <c r="FK8" s="252"/>
      <c r="FL8" s="252"/>
      <c r="FM8" s="252" t="s">
        <v>154</v>
      </c>
      <c r="FN8" s="252"/>
      <c r="FO8" s="252"/>
      <c r="FP8" s="252"/>
      <c r="FQ8" s="252" t="s">
        <v>154</v>
      </c>
      <c r="FR8" s="252"/>
      <c r="FS8" s="252"/>
      <c r="FT8" s="252"/>
      <c r="FU8" s="252" t="s">
        <v>154</v>
      </c>
      <c r="FV8" s="252"/>
      <c r="FW8" s="252"/>
      <c r="FX8" s="252"/>
      <c r="FY8" s="252" t="s">
        <v>154</v>
      </c>
      <c r="FZ8" s="252"/>
      <c r="GA8" s="252"/>
      <c r="GB8" s="252"/>
      <c r="GC8" s="252" t="s">
        <v>154</v>
      </c>
      <c r="GD8" s="252"/>
      <c r="GE8" s="252"/>
      <c r="GF8" s="252"/>
      <c r="GG8" s="252" t="s">
        <v>154</v>
      </c>
      <c r="GH8" s="252"/>
      <c r="GI8" s="252"/>
      <c r="GJ8" s="252"/>
      <c r="GK8" s="252" t="s">
        <v>154</v>
      </c>
      <c r="GL8" s="252"/>
      <c r="GM8" s="252"/>
      <c r="GN8" s="252"/>
      <c r="GO8" s="252" t="s">
        <v>154</v>
      </c>
      <c r="GP8" s="252"/>
      <c r="GQ8" s="252"/>
      <c r="GR8" s="252"/>
      <c r="GS8" s="252" t="s">
        <v>154</v>
      </c>
      <c r="GT8" s="252"/>
      <c r="GU8" s="252"/>
      <c r="GV8" s="252"/>
      <c r="GW8" s="252" t="s">
        <v>154</v>
      </c>
      <c r="GX8" s="252"/>
      <c r="GY8" s="252"/>
      <c r="GZ8" s="252"/>
      <c r="HA8" s="252" t="s">
        <v>154</v>
      </c>
      <c r="HB8" s="252"/>
      <c r="HC8" s="252"/>
      <c r="HD8" s="252"/>
      <c r="HE8" s="252" t="s">
        <v>154</v>
      </c>
      <c r="HF8" s="252"/>
      <c r="HG8" s="252"/>
      <c r="HH8" s="252"/>
      <c r="HI8" s="252" t="s">
        <v>154</v>
      </c>
      <c r="HJ8" s="252"/>
      <c r="HK8" s="252"/>
      <c r="HL8" s="252"/>
      <c r="HM8" s="252" t="s">
        <v>154</v>
      </c>
      <c r="HN8" s="252"/>
      <c r="HO8" s="252"/>
      <c r="HP8" s="252"/>
      <c r="HQ8" s="252" t="s">
        <v>154</v>
      </c>
      <c r="HR8" s="252"/>
      <c r="HS8" s="252"/>
      <c r="HT8" s="252"/>
      <c r="HU8" s="252" t="s">
        <v>154</v>
      </c>
      <c r="HV8" s="252"/>
      <c r="HW8" s="252"/>
      <c r="HX8" s="252"/>
      <c r="HY8" s="252" t="s">
        <v>154</v>
      </c>
      <c r="HZ8" s="252"/>
      <c r="IA8" s="252"/>
      <c r="IB8" s="252"/>
      <c r="IC8" s="252" t="s">
        <v>154</v>
      </c>
      <c r="ID8" s="252"/>
      <c r="IE8" s="252"/>
      <c r="IF8" s="252"/>
      <c r="IG8" s="252" t="s">
        <v>154</v>
      </c>
      <c r="IH8" s="252"/>
      <c r="II8" s="252"/>
      <c r="IJ8" s="252"/>
      <c r="IK8" s="252" t="s">
        <v>154</v>
      </c>
      <c r="IL8" s="252"/>
      <c r="IM8" s="252"/>
      <c r="IN8" s="252"/>
      <c r="IO8" s="252" t="s">
        <v>154</v>
      </c>
      <c r="IP8" s="252"/>
      <c r="IQ8" s="252"/>
      <c r="IR8" s="252"/>
      <c r="IS8" s="252" t="s">
        <v>154</v>
      </c>
      <c r="IT8" s="252"/>
      <c r="IU8" s="252"/>
      <c r="IV8" s="252"/>
    </row>
    <row r="9" spans="1:256" s="137" customFormat="1" ht="12.75" customHeight="1"/>
    <row r="10" spans="1:256" ht="12.75" customHeight="1">
      <c r="A10" s="253" t="s">
        <v>153</v>
      </c>
      <c r="B10" s="253"/>
      <c r="C10" s="253"/>
      <c r="D10" s="253"/>
    </row>
    <row r="11" spans="1:256" ht="12.75" customHeight="1">
      <c r="A11" s="73"/>
      <c r="B11" s="73"/>
      <c r="C11" s="73"/>
      <c r="D11" s="72"/>
    </row>
    <row r="12" spans="1:256" ht="12.75" customHeight="1">
      <c r="A12" s="71">
        <v>1</v>
      </c>
      <c r="B12" s="244" t="s">
        <v>152</v>
      </c>
      <c r="C12" s="244"/>
      <c r="D12" s="71" t="s">
        <v>1</v>
      </c>
    </row>
    <row r="13" spans="1:256" ht="12.75" customHeight="1">
      <c r="A13" s="89"/>
      <c r="B13" s="254" t="s">
        <v>159</v>
      </c>
      <c r="C13" s="254"/>
      <c r="D13" s="125"/>
    </row>
    <row r="14" spans="1:256" ht="12.75" customHeight="1">
      <c r="A14" s="89"/>
      <c r="B14" s="245" t="s">
        <v>151</v>
      </c>
      <c r="C14" s="246"/>
      <c r="D14" s="91">
        <f>SUM(D13:D13)</f>
        <v>0</v>
      </c>
    </row>
    <row r="15" spans="1:256" ht="12.75" customHeight="1">
      <c r="A15" s="92">
        <v>2</v>
      </c>
      <c r="B15" s="93" t="s">
        <v>150</v>
      </c>
      <c r="C15" s="92" t="s">
        <v>15</v>
      </c>
      <c r="D15" s="92" t="s">
        <v>1</v>
      </c>
    </row>
    <row r="16" spans="1:256" ht="12.75" customHeight="1">
      <c r="A16" s="89" t="s">
        <v>2</v>
      </c>
      <c r="B16" s="94" t="s">
        <v>25</v>
      </c>
      <c r="C16" s="95">
        <f>'Motorista - SALVADOR'!C118</f>
        <v>0</v>
      </c>
      <c r="D16" s="96">
        <f>D14*C16</f>
        <v>0</v>
      </c>
    </row>
    <row r="17" spans="1:4" ht="12.75" customHeight="1">
      <c r="A17" s="89" t="s">
        <v>4</v>
      </c>
      <c r="B17" s="94" t="s">
        <v>27</v>
      </c>
      <c r="C17" s="95">
        <f>'Motorista - SALVADOR'!C119</f>
        <v>0</v>
      </c>
      <c r="D17" s="90">
        <f>(D14+D16)*C17</f>
        <v>0</v>
      </c>
    </row>
    <row r="18" spans="1:4" ht="12.75" customHeight="1">
      <c r="A18" s="92"/>
      <c r="B18" s="247" t="s">
        <v>149</v>
      </c>
      <c r="C18" s="247"/>
      <c r="D18" s="97">
        <f>SUM(D16:D17)</f>
        <v>0</v>
      </c>
    </row>
    <row r="19" spans="1:4" ht="12.75" customHeight="1">
      <c r="A19" s="245"/>
      <c r="B19" s="251"/>
      <c r="C19" s="251"/>
      <c r="D19" s="246"/>
    </row>
    <row r="20" spans="1:4" ht="12.75" customHeight="1">
      <c r="A20" s="92">
        <v>3</v>
      </c>
      <c r="B20" s="93" t="s">
        <v>26</v>
      </c>
      <c r="C20" s="92" t="s">
        <v>15</v>
      </c>
      <c r="D20" s="92" t="s">
        <v>1</v>
      </c>
    </row>
    <row r="21" spans="1:4" ht="12.75" customHeight="1">
      <c r="A21" s="98"/>
      <c r="B21" s="23" t="s">
        <v>43</v>
      </c>
      <c r="C21" s="95">
        <f>'Motorista - SALVADOR'!C121</f>
        <v>6.4999999999999997E-3</v>
      </c>
      <c r="D21" s="90">
        <f>((D14+D18)/(1-C24))*C21</f>
        <v>0</v>
      </c>
    </row>
    <row r="22" spans="1:4" ht="12.75" customHeight="1">
      <c r="A22" s="98"/>
      <c r="B22" s="23" t="s">
        <v>44</v>
      </c>
      <c r="C22" s="95">
        <f>'Motorista - SALVADOR'!C122</f>
        <v>0.03</v>
      </c>
      <c r="D22" s="90">
        <f>((D14+D18)/(1-C24))*C22</f>
        <v>0</v>
      </c>
    </row>
    <row r="23" spans="1:4" ht="12.75" customHeight="1">
      <c r="A23" s="98"/>
      <c r="B23" s="23" t="s">
        <v>45</v>
      </c>
      <c r="C23" s="95">
        <f>'Motorista - SALVADOR'!C123</f>
        <v>0.05</v>
      </c>
      <c r="D23" s="90">
        <f>((D14+D18)/(1-C24))*C23</f>
        <v>0</v>
      </c>
    </row>
    <row r="24" spans="1:4" ht="12.75" customHeight="1">
      <c r="A24" s="92"/>
      <c r="B24" s="93" t="s">
        <v>148</v>
      </c>
      <c r="C24" s="99">
        <f>SUM(C21:C23)</f>
        <v>8.6499999999999994E-2</v>
      </c>
      <c r="D24" s="97">
        <f>SUM(D21:D23)</f>
        <v>0</v>
      </c>
    </row>
    <row r="25" spans="1:4" ht="12.75" customHeight="1">
      <c r="A25" s="241"/>
      <c r="B25" s="242"/>
      <c r="C25" s="242"/>
      <c r="D25" s="243"/>
    </row>
    <row r="26" spans="1:4" ht="12.75" customHeight="1">
      <c r="A26" s="66"/>
      <c r="B26" s="250" t="s">
        <v>182</v>
      </c>
      <c r="C26" s="250"/>
      <c r="D26" s="65">
        <f>TRUNC((D14+D18+D24),2)</f>
        <v>0</v>
      </c>
    </row>
    <row r="27" spans="1:4" ht="12.75" customHeight="1">
      <c r="B27" s="257" t="s">
        <v>183</v>
      </c>
      <c r="C27" s="249"/>
      <c r="D27" s="249"/>
    </row>
    <row r="28" spans="1:4" ht="12">
      <c r="B28" s="240" t="s">
        <v>145</v>
      </c>
      <c r="C28" s="240"/>
      <c r="D28" s="240"/>
    </row>
    <row r="29" spans="1:4" ht="55.5" customHeight="1">
      <c r="B29" s="239" t="s">
        <v>144</v>
      </c>
      <c r="C29" s="240"/>
      <c r="D29" s="240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82">
    <mergeCell ref="I8:L8"/>
    <mergeCell ref="M8:P8"/>
    <mergeCell ref="Q8:T8"/>
    <mergeCell ref="U8:X8"/>
    <mergeCell ref="A5:B5"/>
    <mergeCell ref="C5:D5"/>
    <mergeCell ref="A6:B6"/>
    <mergeCell ref="C6:D6"/>
    <mergeCell ref="A8:D8"/>
    <mergeCell ref="Y8:AB8"/>
    <mergeCell ref="AC8:AF8"/>
    <mergeCell ref="AG8:AJ8"/>
    <mergeCell ref="AK8:AN8"/>
    <mergeCell ref="AO8:AR8"/>
    <mergeCell ref="AS8:AV8"/>
    <mergeCell ref="AW8:AZ8"/>
    <mergeCell ref="BA8:BD8"/>
    <mergeCell ref="BE8:BH8"/>
    <mergeCell ref="BI8:BL8"/>
    <mergeCell ref="BM8:BP8"/>
    <mergeCell ref="BQ8:BT8"/>
    <mergeCell ref="BU8:BX8"/>
    <mergeCell ref="BY8:CB8"/>
    <mergeCell ref="CC8:CF8"/>
    <mergeCell ref="CG8:CJ8"/>
    <mergeCell ref="CK8:CN8"/>
    <mergeCell ref="CO8:CR8"/>
    <mergeCell ref="CS8:CV8"/>
    <mergeCell ref="CW8:CZ8"/>
    <mergeCell ref="DA8:DD8"/>
    <mergeCell ref="DE8:DH8"/>
    <mergeCell ref="DI8:DL8"/>
    <mergeCell ref="DM8:DP8"/>
    <mergeCell ref="DQ8:DT8"/>
    <mergeCell ref="DU8:DX8"/>
    <mergeCell ref="DY8:EB8"/>
    <mergeCell ref="EC8:EF8"/>
    <mergeCell ref="EG8:EJ8"/>
    <mergeCell ref="EK8:EN8"/>
    <mergeCell ref="EO8:ER8"/>
    <mergeCell ref="ES8:EV8"/>
    <mergeCell ref="EW8:EZ8"/>
    <mergeCell ref="FA8:FD8"/>
    <mergeCell ref="FE8:FH8"/>
    <mergeCell ref="FI8:FL8"/>
    <mergeCell ref="FM8:FP8"/>
    <mergeCell ref="FQ8:FT8"/>
    <mergeCell ref="FU8:FX8"/>
    <mergeCell ref="FY8:GB8"/>
    <mergeCell ref="IS8:IV8"/>
    <mergeCell ref="A10:D10"/>
    <mergeCell ref="B12:C12"/>
    <mergeCell ref="B13:C13"/>
    <mergeCell ref="IK8:IN8"/>
    <mergeCell ref="GS8:GV8"/>
    <mergeCell ref="GW8:GZ8"/>
    <mergeCell ref="HA8:HD8"/>
    <mergeCell ref="HE8:HH8"/>
    <mergeCell ref="HI8:HL8"/>
    <mergeCell ref="HM8:HP8"/>
    <mergeCell ref="GC8:GF8"/>
    <mergeCell ref="GG8:GJ8"/>
    <mergeCell ref="GK8:GN8"/>
    <mergeCell ref="GO8:GR8"/>
    <mergeCell ref="IG8:IJ8"/>
    <mergeCell ref="HQ8:HT8"/>
    <mergeCell ref="HU8:HX8"/>
    <mergeCell ref="HY8:IB8"/>
    <mergeCell ref="IC8:IF8"/>
    <mergeCell ref="IO8:IR8"/>
    <mergeCell ref="B29:D29"/>
    <mergeCell ref="A1:G1"/>
    <mergeCell ref="A2:G2"/>
    <mergeCell ref="A3:G3"/>
    <mergeCell ref="B18:C18"/>
    <mergeCell ref="A19:D19"/>
    <mergeCell ref="A25:D25"/>
    <mergeCell ref="B26:C26"/>
    <mergeCell ref="B27:D27"/>
    <mergeCell ref="B28:D28"/>
    <mergeCell ref="B14:C14"/>
    <mergeCell ref="E8:H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85"/>
  <sheetViews>
    <sheetView showGridLines="0" view="pageBreakPreview" zoomScaleNormal="100" zoomScaleSheetLayoutView="100" workbookViewId="0">
      <selection activeCell="A8" sqref="A8:D8"/>
    </sheetView>
  </sheetViews>
  <sheetFormatPr defaultColWidth="0" defaultRowHeight="12" zeroHeight="1"/>
  <cols>
    <col min="1" max="1" width="5" style="76" customWidth="1"/>
    <col min="2" max="2" width="40.140625" style="76" customWidth="1"/>
    <col min="3" max="3" width="18" style="76" customWidth="1"/>
    <col min="4" max="4" width="18.28515625" style="76" customWidth="1"/>
    <col min="5" max="5" width="17.28515625" style="76" hidden="1" customWidth="1"/>
    <col min="6" max="16384" width="0" style="76" hidden="1"/>
  </cols>
  <sheetData>
    <row r="1" spans="1:4" ht="12.75">
      <c r="A1" s="55" t="s">
        <v>127</v>
      </c>
      <c r="B1" s="42"/>
      <c r="C1" s="42"/>
      <c r="D1" s="43"/>
    </row>
    <row r="2" spans="1:4" ht="12.75">
      <c r="A2" s="55" t="s">
        <v>163</v>
      </c>
      <c r="B2" s="44"/>
      <c r="C2" s="44"/>
      <c r="D2" s="45"/>
    </row>
    <row r="3" spans="1:4" ht="12.75">
      <c r="A3" s="55" t="s">
        <v>164</v>
      </c>
      <c r="B3" s="44"/>
      <c r="C3" s="44"/>
      <c r="D3" s="45"/>
    </row>
    <row r="4" spans="1:4">
      <c r="A4" s="5"/>
      <c r="B4" s="5"/>
      <c r="C4" s="5"/>
      <c r="D4" s="5"/>
    </row>
    <row r="5" spans="1:4" ht="12.75">
      <c r="A5" s="163" t="s">
        <v>37</v>
      </c>
      <c r="B5" s="163"/>
      <c r="C5" s="164" t="s">
        <v>218</v>
      </c>
      <c r="D5" s="164"/>
    </row>
    <row r="6" spans="1:4" ht="12.75">
      <c r="A6" s="163" t="s">
        <v>33</v>
      </c>
      <c r="B6" s="163"/>
      <c r="C6" s="165" t="s">
        <v>178</v>
      </c>
      <c r="D6" s="165"/>
    </row>
    <row r="7" spans="1:4" ht="12.75">
      <c r="A7" s="160"/>
      <c r="B7" s="160"/>
      <c r="C7" s="161"/>
      <c r="D7" s="161"/>
    </row>
    <row r="8" spans="1:4" ht="40.5" customHeight="1">
      <c r="A8" s="232" t="s">
        <v>259</v>
      </c>
      <c r="B8" s="232"/>
      <c r="C8" s="232"/>
      <c r="D8" s="232"/>
    </row>
    <row r="9" spans="1:4"/>
    <row r="10" spans="1:4" ht="12.75">
      <c r="A10" s="227" t="s">
        <v>42</v>
      </c>
      <c r="B10" s="227"/>
      <c r="C10" s="227"/>
      <c r="D10" s="227"/>
    </row>
    <row r="11" spans="1:4" ht="12.75">
      <c r="A11" s="117">
        <v>1</v>
      </c>
      <c r="B11" s="228" t="s">
        <v>0</v>
      </c>
      <c r="C11" s="228"/>
      <c r="D11" s="117" t="s">
        <v>1</v>
      </c>
    </row>
    <row r="12" spans="1:4" ht="12.75">
      <c r="A12" s="7" t="s">
        <v>2</v>
      </c>
      <c r="B12" s="163" t="s">
        <v>165</v>
      </c>
      <c r="C12" s="163"/>
      <c r="D12" s="83">
        <f>'Motorista - GOV VAL'!D28/220</f>
        <v>0</v>
      </c>
    </row>
    <row r="13" spans="1:4" ht="12.75">
      <c r="A13" s="7" t="s">
        <v>4</v>
      </c>
      <c r="B13" s="46" t="s">
        <v>166</v>
      </c>
      <c r="C13" s="132">
        <v>0.5</v>
      </c>
      <c r="D13" s="1">
        <f>D12*C13</f>
        <v>0</v>
      </c>
    </row>
    <row r="14" spans="1:4" ht="15" customHeight="1">
      <c r="A14" s="229" t="s">
        <v>83</v>
      </c>
      <c r="B14" s="230"/>
      <c r="C14" s="231"/>
      <c r="D14" s="8">
        <f>SUM(D12:D13)</f>
        <v>0</v>
      </c>
    </row>
    <row r="15" spans="1:4" ht="24" customHeight="1">
      <c r="A15" s="218" t="s">
        <v>79</v>
      </c>
      <c r="B15" s="219"/>
      <c r="C15" s="219"/>
      <c r="D15" s="219"/>
    </row>
    <row r="16" spans="1:4" ht="12.75">
      <c r="A16" s="220"/>
      <c r="B16" s="221"/>
      <c r="C16" s="221"/>
      <c r="D16" s="221"/>
    </row>
    <row r="17" spans="1:4" ht="15" customHeight="1">
      <c r="A17" s="220" t="s">
        <v>48</v>
      </c>
      <c r="B17" s="221"/>
      <c r="C17" s="221"/>
      <c r="D17" s="221"/>
    </row>
    <row r="18" spans="1:4" s="34" customFormat="1" ht="15" customHeight="1">
      <c r="A18" s="220" t="s">
        <v>49</v>
      </c>
      <c r="B18" s="221"/>
      <c r="C18" s="221"/>
      <c r="D18" s="221"/>
    </row>
    <row r="19" spans="1:4" ht="25.5" customHeight="1">
      <c r="A19" s="115" t="s">
        <v>50</v>
      </c>
      <c r="B19" s="115" t="s">
        <v>56</v>
      </c>
      <c r="C19" s="115" t="s">
        <v>15</v>
      </c>
      <c r="D19" s="115" t="s">
        <v>1</v>
      </c>
    </row>
    <row r="20" spans="1:4" ht="12.75">
      <c r="A20" s="17" t="s">
        <v>2</v>
      </c>
      <c r="B20" s="18" t="s">
        <v>80</v>
      </c>
      <c r="C20" s="19">
        <v>8.3299999999999999E-2</v>
      </c>
      <c r="D20" s="20">
        <f>C20*D14</f>
        <v>0</v>
      </c>
    </row>
    <row r="21" spans="1:4" ht="25.5" hidden="1">
      <c r="A21" s="17" t="s">
        <v>4</v>
      </c>
      <c r="B21" s="18" t="s">
        <v>81</v>
      </c>
      <c r="C21" s="19">
        <v>2.7799999999999998E-2</v>
      </c>
      <c r="D21" s="20">
        <f>D14*C21</f>
        <v>0</v>
      </c>
    </row>
    <row r="22" spans="1:4" ht="12.75">
      <c r="A22" s="175" t="s">
        <v>113</v>
      </c>
      <c r="B22" s="175"/>
      <c r="C22" s="21">
        <f>SUM(C20:C21)</f>
        <v>0.1111</v>
      </c>
      <c r="D22" s="22">
        <f>SUM(D20:D21)</f>
        <v>0</v>
      </c>
    </row>
    <row r="23" spans="1:4" ht="25.5">
      <c r="A23" s="17" t="s">
        <v>5</v>
      </c>
      <c r="B23" s="18" t="s">
        <v>114</v>
      </c>
      <c r="C23" s="19">
        <f>C22*C39</f>
        <v>3.7551800000000003E-2</v>
      </c>
      <c r="D23" s="20">
        <f>D14*C23</f>
        <v>0</v>
      </c>
    </row>
    <row r="24" spans="1:4" ht="12.75">
      <c r="A24" s="175" t="s">
        <v>82</v>
      </c>
      <c r="B24" s="175"/>
      <c r="C24" s="21">
        <f>SUM(C22:C23)</f>
        <v>0.1486518</v>
      </c>
      <c r="D24" s="22">
        <f>SUM(D22:D23)</f>
        <v>0</v>
      </c>
    </row>
    <row r="25" spans="1:4" ht="53.25" customHeight="1">
      <c r="A25" s="206" t="s">
        <v>84</v>
      </c>
      <c r="B25" s="207"/>
      <c r="C25" s="207"/>
      <c r="D25" s="208"/>
    </row>
    <row r="26" spans="1:4" ht="40.5" customHeight="1">
      <c r="A26" s="209" t="s">
        <v>85</v>
      </c>
      <c r="B26" s="210"/>
      <c r="C26" s="210"/>
      <c r="D26" s="211"/>
    </row>
    <row r="27" spans="1:4" ht="51.75" customHeight="1">
      <c r="A27" s="212" t="s">
        <v>86</v>
      </c>
      <c r="B27" s="213"/>
      <c r="C27" s="213"/>
      <c r="D27" s="214"/>
    </row>
    <row r="28" spans="1:4" ht="15" customHeight="1">
      <c r="A28" s="119"/>
      <c r="B28" s="120"/>
      <c r="C28" s="120"/>
      <c r="D28" s="120"/>
    </row>
    <row r="29" spans="1:4" ht="25.5" customHeight="1">
      <c r="A29" s="184" t="s">
        <v>51</v>
      </c>
      <c r="B29" s="185"/>
      <c r="C29" s="185"/>
      <c r="D29" s="185"/>
    </row>
    <row r="30" spans="1:4" ht="17.25" customHeight="1">
      <c r="A30" s="10" t="s">
        <v>55</v>
      </c>
      <c r="B30" s="10" t="s">
        <v>57</v>
      </c>
      <c r="C30" s="10" t="s">
        <v>15</v>
      </c>
      <c r="D30" s="10" t="s">
        <v>1</v>
      </c>
    </row>
    <row r="31" spans="1:4" ht="12.75">
      <c r="A31" s="11" t="s">
        <v>2</v>
      </c>
      <c r="B31" s="12" t="s">
        <v>16</v>
      </c>
      <c r="C31" s="13">
        <f>'Motorista - SALVADOR'!C45</f>
        <v>0.2</v>
      </c>
      <c r="D31" s="14">
        <f>D14*C31</f>
        <v>0</v>
      </c>
    </row>
    <row r="32" spans="1:4" ht="12.75">
      <c r="A32" s="11" t="s">
        <v>4</v>
      </c>
      <c r="B32" s="12" t="s">
        <v>18</v>
      </c>
      <c r="C32" s="13">
        <f>'Motorista - SALVADOR'!C46</f>
        <v>2.5000000000000001E-2</v>
      </c>
      <c r="D32" s="14">
        <f>D14*C32</f>
        <v>0</v>
      </c>
    </row>
    <row r="33" spans="1:4" ht="12.75">
      <c r="A33" s="11" t="s">
        <v>5</v>
      </c>
      <c r="B33" s="12" t="s">
        <v>52</v>
      </c>
      <c r="C33" s="13">
        <f>'Motorista - SALVADOR'!C47</f>
        <v>0</v>
      </c>
      <c r="D33" s="14">
        <f>D14*C33</f>
        <v>0</v>
      </c>
    </row>
    <row r="34" spans="1:4" ht="12.75">
      <c r="A34" s="11" t="s">
        <v>6</v>
      </c>
      <c r="B34" s="12" t="s">
        <v>53</v>
      </c>
      <c r="C34" s="13">
        <f>'Motorista - SALVADOR'!C48</f>
        <v>1.4999999999999999E-2</v>
      </c>
      <c r="D34" s="14">
        <f>D14*C34</f>
        <v>0</v>
      </c>
    </row>
    <row r="35" spans="1:4" ht="12.75">
      <c r="A35" s="11" t="s">
        <v>7</v>
      </c>
      <c r="B35" s="12" t="s">
        <v>54</v>
      </c>
      <c r="C35" s="13">
        <f>'Motorista - SALVADOR'!C49</f>
        <v>0.01</v>
      </c>
      <c r="D35" s="14">
        <f>D14*C35</f>
        <v>0</v>
      </c>
    </row>
    <row r="36" spans="1:4" ht="12.75">
      <c r="A36" s="11" t="s">
        <v>8</v>
      </c>
      <c r="B36" s="12" t="s">
        <v>20</v>
      </c>
      <c r="C36" s="13">
        <f>'Motorista - SALVADOR'!C50</f>
        <v>6.0000000000000001E-3</v>
      </c>
      <c r="D36" s="14">
        <f>D14*C36</f>
        <v>0</v>
      </c>
    </row>
    <row r="37" spans="1:4" ht="12.75">
      <c r="A37" s="11" t="s">
        <v>9</v>
      </c>
      <c r="B37" s="12" t="s">
        <v>17</v>
      </c>
      <c r="C37" s="13">
        <f>'Motorista - SALVADOR'!C51</f>
        <v>2E-3</v>
      </c>
      <c r="D37" s="14">
        <f>D14*C37</f>
        <v>0</v>
      </c>
    </row>
    <row r="38" spans="1:4" ht="12.75">
      <c r="A38" s="11" t="s">
        <v>10</v>
      </c>
      <c r="B38" s="12" t="s">
        <v>19</v>
      </c>
      <c r="C38" s="13">
        <f>'Motorista - SALVADOR'!C52</f>
        <v>0.08</v>
      </c>
      <c r="D38" s="14">
        <f>D14*C38</f>
        <v>0</v>
      </c>
    </row>
    <row r="39" spans="1:4" ht="12.75">
      <c r="A39" s="205" t="s">
        <v>91</v>
      </c>
      <c r="B39" s="205"/>
      <c r="C39" s="15">
        <f>SUM(C31:C38)</f>
        <v>0.33800000000000002</v>
      </c>
      <c r="D39" s="16">
        <f>SUM(D31:D38)</f>
        <v>0</v>
      </c>
    </row>
    <row r="40" spans="1:4" ht="27" customHeight="1">
      <c r="A40" s="206" t="s">
        <v>87</v>
      </c>
      <c r="B40" s="207"/>
      <c r="C40" s="207"/>
      <c r="D40" s="208"/>
    </row>
    <row r="41" spans="1:4" ht="27" customHeight="1">
      <c r="A41" s="209" t="s">
        <v>88</v>
      </c>
      <c r="B41" s="210"/>
      <c r="C41" s="210"/>
      <c r="D41" s="211"/>
    </row>
    <row r="42" spans="1:4" ht="27" customHeight="1">
      <c r="A42" s="212" t="s">
        <v>89</v>
      </c>
      <c r="B42" s="213"/>
      <c r="C42" s="213"/>
      <c r="D42" s="214"/>
    </row>
    <row r="43" spans="1:4" ht="15" customHeight="1">
      <c r="A43" s="120"/>
      <c r="B43" s="120"/>
      <c r="C43" s="120"/>
      <c r="D43" s="120"/>
    </row>
    <row r="44" spans="1:4" ht="29.25" customHeight="1">
      <c r="A44" s="184" t="s">
        <v>59</v>
      </c>
      <c r="B44" s="185"/>
      <c r="C44" s="185"/>
      <c r="D44" s="185"/>
    </row>
    <row r="45" spans="1:4" ht="25.5">
      <c r="A45" s="115">
        <v>2</v>
      </c>
      <c r="B45" s="115" t="s">
        <v>61</v>
      </c>
      <c r="C45" s="115" t="s">
        <v>15</v>
      </c>
      <c r="D45" s="115" t="s">
        <v>1</v>
      </c>
    </row>
    <row r="46" spans="1:4" ht="25.5">
      <c r="A46" s="116" t="s">
        <v>50</v>
      </c>
      <c r="B46" s="23" t="s">
        <v>56</v>
      </c>
      <c r="C46" s="28">
        <f>C24</f>
        <v>0.1486518</v>
      </c>
      <c r="D46" s="24">
        <f>D24</f>
        <v>0</v>
      </c>
    </row>
    <row r="47" spans="1:4" ht="12.75">
      <c r="A47" s="116" t="s">
        <v>55</v>
      </c>
      <c r="B47" s="23" t="s">
        <v>57</v>
      </c>
      <c r="C47" s="28">
        <f>C39</f>
        <v>0.33800000000000002</v>
      </c>
      <c r="D47" s="24">
        <f>D39</f>
        <v>0</v>
      </c>
    </row>
    <row r="48" spans="1:4" ht="12.75">
      <c r="A48" s="175" t="s">
        <v>93</v>
      </c>
      <c r="B48" s="175"/>
      <c r="C48" s="29" t="s">
        <v>62</v>
      </c>
      <c r="D48" s="8">
        <f>SUM(D46:D47)</f>
        <v>0</v>
      </c>
    </row>
    <row r="49" spans="1:4">
      <c r="A49" s="63"/>
      <c r="B49" s="64"/>
      <c r="C49" s="64"/>
      <c r="D49" s="64"/>
    </row>
    <row r="50" spans="1:4" ht="27" customHeight="1">
      <c r="A50" s="184" t="s">
        <v>94</v>
      </c>
      <c r="B50" s="185"/>
      <c r="C50" s="185"/>
      <c r="D50" s="185"/>
    </row>
    <row r="51" spans="1:4" ht="18.75" customHeight="1">
      <c r="A51" s="115">
        <v>3</v>
      </c>
      <c r="B51" s="115" t="s">
        <v>21</v>
      </c>
      <c r="C51" s="115" t="s">
        <v>15</v>
      </c>
      <c r="D51" s="115" t="s">
        <v>1</v>
      </c>
    </row>
    <row r="52" spans="1:4" ht="12.75">
      <c r="A52" s="116" t="s">
        <v>2</v>
      </c>
      <c r="B52" s="50" t="s">
        <v>22</v>
      </c>
      <c r="C52" s="53">
        <f>'Motorista - SALVADOR'!C79</f>
        <v>4.1999999999999997E-3</v>
      </c>
      <c r="D52" s="24">
        <f t="shared" ref="D52:D57" si="0">D$14*C52</f>
        <v>0</v>
      </c>
    </row>
    <row r="53" spans="1:4" ht="62.25">
      <c r="A53" s="116" t="s">
        <v>4</v>
      </c>
      <c r="B53" s="50" t="s">
        <v>120</v>
      </c>
      <c r="C53" s="53">
        <f>'Motorista - SALVADOR'!C80</f>
        <v>3.3599999999999998E-4</v>
      </c>
      <c r="D53" s="24">
        <f t="shared" si="0"/>
        <v>0</v>
      </c>
    </row>
    <row r="54" spans="1:4" ht="62.25" hidden="1">
      <c r="A54" s="116" t="s">
        <v>5</v>
      </c>
      <c r="B54" s="50" t="s">
        <v>121</v>
      </c>
      <c r="C54" s="53">
        <f>'Motorista - SALVADOR'!C81</f>
        <v>7.0980000000000001E-4</v>
      </c>
      <c r="D54" s="24">
        <f t="shared" si="0"/>
        <v>0</v>
      </c>
    </row>
    <row r="55" spans="1:4" ht="12.75">
      <c r="A55" s="116" t="s">
        <v>6</v>
      </c>
      <c r="B55" s="50" t="s">
        <v>23</v>
      </c>
      <c r="C55" s="53">
        <f>'Motorista - SALVADOR'!C82</f>
        <v>1.9400000000000001E-2</v>
      </c>
      <c r="D55" s="24">
        <f t="shared" si="0"/>
        <v>0</v>
      </c>
    </row>
    <row r="56" spans="1:4" ht="62.25">
      <c r="A56" s="116" t="s">
        <v>7</v>
      </c>
      <c r="B56" s="50" t="s">
        <v>122</v>
      </c>
      <c r="C56" s="53">
        <f>'Motorista - SALVADOR'!C83</f>
        <v>6.5572000000000009E-3</v>
      </c>
      <c r="D56" s="24">
        <f t="shared" si="0"/>
        <v>0</v>
      </c>
    </row>
    <row r="57" spans="1:4" ht="62.25">
      <c r="A57" s="116" t="s">
        <v>8</v>
      </c>
      <c r="B57" s="50" t="s">
        <v>123</v>
      </c>
      <c r="C57" s="53">
        <f>'Motorista - SALVADOR'!C84</f>
        <v>3.2786000000000004E-3</v>
      </c>
      <c r="D57" s="24">
        <f t="shared" si="0"/>
        <v>0</v>
      </c>
    </row>
    <row r="58" spans="1:4" ht="12.75">
      <c r="A58" s="175" t="s">
        <v>95</v>
      </c>
      <c r="B58" s="175"/>
      <c r="C58" s="25">
        <f>SUM(C52:C57)</f>
        <v>3.4481600000000001E-2</v>
      </c>
      <c r="D58" s="8">
        <f>SUM(D52:D57)</f>
        <v>0</v>
      </c>
    </row>
    <row r="59" spans="1:4" ht="66" customHeight="1">
      <c r="A59" s="188" t="s">
        <v>124</v>
      </c>
      <c r="B59" s="189"/>
      <c r="C59" s="189"/>
      <c r="D59" s="189"/>
    </row>
    <row r="60" spans="1:4" ht="12.75">
      <c r="A60" s="180"/>
      <c r="B60" s="181"/>
      <c r="C60" s="181"/>
      <c r="D60" s="181"/>
    </row>
    <row r="61" spans="1:4" s="30" customFormat="1" ht="12.75">
      <c r="A61" s="182" t="s">
        <v>67</v>
      </c>
      <c r="B61" s="182"/>
      <c r="C61" s="182"/>
      <c r="D61" s="182"/>
    </row>
    <row r="62" spans="1:4" ht="12.75">
      <c r="A62" s="115">
        <v>6</v>
      </c>
      <c r="B62" s="115" t="s">
        <v>24</v>
      </c>
      <c r="C62" s="115" t="s">
        <v>15</v>
      </c>
      <c r="D62" s="115" t="s">
        <v>1</v>
      </c>
    </row>
    <row r="63" spans="1:4" ht="12.75">
      <c r="A63" s="7" t="s">
        <v>2</v>
      </c>
      <c r="B63" s="31" t="s">
        <v>25</v>
      </c>
      <c r="C63" s="51">
        <f>'Motorista - SALVADOR'!C118</f>
        <v>0</v>
      </c>
      <c r="D63" s="4">
        <f>(D14+D48+D58)*C63</f>
        <v>0</v>
      </c>
    </row>
    <row r="64" spans="1:4" ht="12.75">
      <c r="A64" s="7" t="s">
        <v>4</v>
      </c>
      <c r="B64" s="31" t="s">
        <v>27</v>
      </c>
      <c r="C64" s="51">
        <f>'Motorista - SALVADOR'!C119</f>
        <v>0</v>
      </c>
      <c r="D64" s="4">
        <f>(D14+D48+D58+D63)*C64</f>
        <v>0</v>
      </c>
    </row>
    <row r="65" spans="1:4" ht="12.75">
      <c r="A65" s="7" t="s">
        <v>5</v>
      </c>
      <c r="B65" s="31" t="s">
        <v>26</v>
      </c>
      <c r="C65" s="41">
        <f>SUM(C66:C68)</f>
        <v>8.6499999999999994E-2</v>
      </c>
      <c r="D65" s="32">
        <f>((D78+D63+D64)/(1-C65))*C65</f>
        <v>0</v>
      </c>
    </row>
    <row r="66" spans="1:4" ht="12.75">
      <c r="A66" s="9"/>
      <c r="B66" s="31" t="s">
        <v>43</v>
      </c>
      <c r="C66" s="51">
        <f>'Motorista - SALVADOR'!C121</f>
        <v>6.4999999999999997E-3</v>
      </c>
      <c r="D66" s="4">
        <f>((D78+D63+D64)/(1-C65))*C66</f>
        <v>0</v>
      </c>
    </row>
    <row r="67" spans="1:4" ht="12.75">
      <c r="A67" s="9"/>
      <c r="B67" s="31" t="s">
        <v>44</v>
      </c>
      <c r="C67" s="51">
        <f>'Motorista - SALVADOR'!C122</f>
        <v>0.03</v>
      </c>
      <c r="D67" s="4">
        <f>((D78+D63+D64)/(1-C65))*C67</f>
        <v>0</v>
      </c>
    </row>
    <row r="68" spans="1:4" ht="12.75">
      <c r="A68" s="9"/>
      <c r="B68" s="31" t="s">
        <v>45</v>
      </c>
      <c r="C68" s="51">
        <f>'Motorista - SALVADOR'!C123</f>
        <v>0.05</v>
      </c>
      <c r="D68" s="4">
        <f>((D78+D63+D64)/(1-C65))*C68</f>
        <v>0</v>
      </c>
    </row>
    <row r="69" spans="1:4" ht="12.75">
      <c r="A69" s="2"/>
      <c r="B69" s="112" t="s">
        <v>110</v>
      </c>
      <c r="C69" s="26"/>
      <c r="D69" s="8">
        <f>D63+D64+D65</f>
        <v>0</v>
      </c>
    </row>
    <row r="70" spans="1:4" ht="12.75">
      <c r="A70" s="39" t="s">
        <v>111</v>
      </c>
      <c r="B70" s="38"/>
      <c r="C70" s="38"/>
      <c r="D70" s="34"/>
    </row>
    <row r="71" spans="1:4" ht="12.75">
      <c r="A71" s="39" t="s">
        <v>112</v>
      </c>
      <c r="B71" s="34"/>
      <c r="C71" s="34"/>
      <c r="D71" s="34"/>
    </row>
    <row r="72" spans="1:4">
      <c r="A72" s="34"/>
      <c r="B72" s="34"/>
      <c r="C72" s="34"/>
      <c r="D72" s="34"/>
    </row>
    <row r="73" spans="1:4" ht="12.75">
      <c r="A73" s="182" t="s">
        <v>68</v>
      </c>
      <c r="B73" s="182"/>
      <c r="C73" s="182"/>
      <c r="D73" s="182"/>
    </row>
    <row r="74" spans="1:4" ht="24" customHeight="1">
      <c r="A74" s="2"/>
      <c r="B74" s="183" t="s">
        <v>28</v>
      </c>
      <c r="C74" s="183"/>
      <c r="D74" s="115" t="s">
        <v>29</v>
      </c>
    </row>
    <row r="75" spans="1:4" ht="12.75">
      <c r="A75" s="27" t="s">
        <v>2</v>
      </c>
      <c r="B75" s="174" t="s">
        <v>30</v>
      </c>
      <c r="C75" s="174"/>
      <c r="D75" s="24">
        <f>D14</f>
        <v>0</v>
      </c>
    </row>
    <row r="76" spans="1:4" ht="12.75">
      <c r="A76" s="27" t="s">
        <v>4</v>
      </c>
      <c r="B76" s="174" t="s">
        <v>69</v>
      </c>
      <c r="C76" s="174"/>
      <c r="D76" s="24">
        <f>D48</f>
        <v>0</v>
      </c>
    </row>
    <row r="77" spans="1:4" ht="12.75">
      <c r="A77" s="27" t="s">
        <v>5</v>
      </c>
      <c r="B77" s="174" t="s">
        <v>70</v>
      </c>
      <c r="C77" s="174"/>
      <c r="D77" s="24">
        <f>D58</f>
        <v>0</v>
      </c>
    </row>
    <row r="78" spans="1:4" ht="16.5" customHeight="1">
      <c r="A78" s="175" t="s">
        <v>73</v>
      </c>
      <c r="B78" s="175"/>
      <c r="C78" s="175"/>
      <c r="D78" s="8">
        <f>SUM(D75:D77)</f>
        <v>0</v>
      </c>
    </row>
    <row r="79" spans="1:4" ht="12.75">
      <c r="A79" s="27" t="s">
        <v>8</v>
      </c>
      <c r="B79" s="177" t="s">
        <v>74</v>
      </c>
      <c r="C79" s="177"/>
      <c r="D79" s="24">
        <f>D69</f>
        <v>0</v>
      </c>
    </row>
    <row r="80" spans="1:4" ht="16.5" customHeight="1">
      <c r="A80" s="175" t="s">
        <v>31</v>
      </c>
      <c r="B80" s="175"/>
      <c r="C80" s="175"/>
      <c r="D80" s="8">
        <f>TRUNC((D78+D79),2)</f>
        <v>0</v>
      </c>
    </row>
    <row r="81" spans="1:4" ht="12.75" hidden="1" customHeight="1">
      <c r="A81" s="176" t="s">
        <v>115</v>
      </c>
      <c r="B81" s="176"/>
      <c r="C81" s="176"/>
      <c r="D81" s="176"/>
    </row>
    <row r="82" spans="1:4"/>
    <row r="85" spans="1:4" hidden="1">
      <c r="C85" s="33"/>
    </row>
  </sheetData>
  <sheetProtection formatCells="0" formatColumns="0" formatRows="0" insertColumns="0" insertRows="0"/>
  <mergeCells count="39">
    <mergeCell ref="A80:C80"/>
    <mergeCell ref="A81:D81"/>
    <mergeCell ref="B74:C74"/>
    <mergeCell ref="B75:C75"/>
    <mergeCell ref="B76:C76"/>
    <mergeCell ref="B77:C77"/>
    <mergeCell ref="A78:C78"/>
    <mergeCell ref="B79:C79"/>
    <mergeCell ref="A73:D73"/>
    <mergeCell ref="A39:B39"/>
    <mergeCell ref="A40:D40"/>
    <mergeCell ref="A41:D41"/>
    <mergeCell ref="A42:D42"/>
    <mergeCell ref="A44:D44"/>
    <mergeCell ref="A48:B48"/>
    <mergeCell ref="A50:D50"/>
    <mergeCell ref="A58:B58"/>
    <mergeCell ref="A59:D59"/>
    <mergeCell ref="A60:D60"/>
    <mergeCell ref="A61:D61"/>
    <mergeCell ref="A29:D29"/>
    <mergeCell ref="B12:C12"/>
    <mergeCell ref="A14:C14"/>
    <mergeCell ref="A15:D15"/>
    <mergeCell ref="A16:D16"/>
    <mergeCell ref="A17:D17"/>
    <mergeCell ref="A18:D18"/>
    <mergeCell ref="A22:B22"/>
    <mergeCell ref="A24:B24"/>
    <mergeCell ref="A25:D25"/>
    <mergeCell ref="A26:D26"/>
    <mergeCell ref="A27:D27"/>
    <mergeCell ref="B11:C11"/>
    <mergeCell ref="A8:D8"/>
    <mergeCell ref="A5:B5"/>
    <mergeCell ref="C5:D5"/>
    <mergeCell ref="A6:B6"/>
    <mergeCell ref="C6:D6"/>
    <mergeCell ref="A10:D10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27" max="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86"/>
  <sheetViews>
    <sheetView showGridLines="0" view="pageBreakPreview" zoomScaleNormal="100" zoomScaleSheetLayoutView="100" workbookViewId="0">
      <selection activeCell="A8" sqref="A8:D8"/>
    </sheetView>
  </sheetViews>
  <sheetFormatPr defaultColWidth="0" defaultRowHeight="12" zeroHeight="1"/>
  <cols>
    <col min="1" max="1" width="5" style="76" customWidth="1"/>
    <col min="2" max="2" width="40.140625" style="76" customWidth="1"/>
    <col min="3" max="3" width="18" style="76" customWidth="1"/>
    <col min="4" max="4" width="18.28515625" style="76" customWidth="1"/>
    <col min="5" max="5" width="17.28515625" style="76" hidden="1" customWidth="1"/>
    <col min="6" max="16384" width="0" style="76" hidden="1"/>
  </cols>
  <sheetData>
    <row r="1" spans="1:4" ht="12.75">
      <c r="A1" s="55" t="s">
        <v>127</v>
      </c>
      <c r="B1" s="42"/>
      <c r="C1" s="42"/>
      <c r="D1" s="43"/>
    </row>
    <row r="2" spans="1:4" ht="12.75">
      <c r="A2" s="55" t="s">
        <v>163</v>
      </c>
      <c r="B2" s="44"/>
      <c r="C2" s="44"/>
      <c r="D2" s="45"/>
    </row>
    <row r="3" spans="1:4" ht="12.75">
      <c r="A3" s="55" t="s">
        <v>164</v>
      </c>
      <c r="B3" s="44"/>
      <c r="C3" s="44"/>
      <c r="D3" s="45"/>
    </row>
    <row r="4" spans="1:4">
      <c r="A4" s="5"/>
      <c r="B4" s="5"/>
      <c r="C4" s="5"/>
      <c r="D4" s="5"/>
    </row>
    <row r="5" spans="1:4" ht="12.75">
      <c r="A5" s="163" t="s">
        <v>37</v>
      </c>
      <c r="B5" s="163"/>
      <c r="C5" s="164" t="s">
        <v>218</v>
      </c>
      <c r="D5" s="164"/>
    </row>
    <row r="6" spans="1:4" ht="12.75">
      <c r="A6" s="163" t="s">
        <v>33</v>
      </c>
      <c r="B6" s="163"/>
      <c r="C6" s="165" t="s">
        <v>125</v>
      </c>
      <c r="D6" s="165"/>
    </row>
    <row r="7" spans="1:4" ht="12.75">
      <c r="A7" s="160"/>
      <c r="B7" s="160"/>
      <c r="C7" s="161"/>
      <c r="D7" s="161"/>
    </row>
    <row r="8" spans="1:4" ht="36.75" customHeight="1">
      <c r="A8" s="232" t="s">
        <v>260</v>
      </c>
      <c r="B8" s="232"/>
      <c r="C8" s="232"/>
      <c r="D8" s="232"/>
    </row>
    <row r="9" spans="1:4"/>
    <row r="10" spans="1:4" ht="12.75">
      <c r="A10" s="233" t="s">
        <v>42</v>
      </c>
      <c r="B10" s="233"/>
      <c r="C10" s="233"/>
      <c r="D10" s="233"/>
    </row>
    <row r="11" spans="1:4" ht="12.75">
      <c r="A11" s="117">
        <v>1</v>
      </c>
      <c r="B11" s="228" t="s">
        <v>0</v>
      </c>
      <c r="C11" s="228"/>
      <c r="D11" s="117" t="s">
        <v>1</v>
      </c>
    </row>
    <row r="12" spans="1:4" ht="12.75">
      <c r="A12" s="7" t="s">
        <v>2</v>
      </c>
      <c r="B12" s="163" t="s">
        <v>165</v>
      </c>
      <c r="C12" s="163"/>
      <c r="D12" s="83">
        <f>'Motorista - GOV VAL'!D28/220</f>
        <v>0</v>
      </c>
    </row>
    <row r="13" spans="1:4" ht="12.75">
      <c r="A13" s="7" t="s">
        <v>4</v>
      </c>
      <c r="B13" s="46" t="s">
        <v>166</v>
      </c>
      <c r="C13" s="132">
        <v>1</v>
      </c>
      <c r="D13" s="1">
        <f>D12*C13</f>
        <v>0</v>
      </c>
    </row>
    <row r="14" spans="1:4" ht="15" customHeight="1">
      <c r="A14" s="229" t="s">
        <v>83</v>
      </c>
      <c r="B14" s="230"/>
      <c r="C14" s="231"/>
      <c r="D14" s="8">
        <f>SUM(D12:D13)</f>
        <v>0</v>
      </c>
    </row>
    <row r="15" spans="1:4" ht="24" customHeight="1">
      <c r="A15" s="218" t="s">
        <v>79</v>
      </c>
      <c r="B15" s="219"/>
      <c r="C15" s="219"/>
      <c r="D15" s="219"/>
    </row>
    <row r="16" spans="1:4" ht="12.75">
      <c r="A16" s="220"/>
      <c r="B16" s="221"/>
      <c r="C16" s="221"/>
      <c r="D16" s="221"/>
    </row>
    <row r="17" spans="1:4" ht="15" customHeight="1">
      <c r="A17" s="220" t="s">
        <v>48</v>
      </c>
      <c r="B17" s="221"/>
      <c r="C17" s="221"/>
      <c r="D17" s="221"/>
    </row>
    <row r="18" spans="1:4" s="34" customFormat="1" ht="15" customHeight="1">
      <c r="A18" s="220" t="s">
        <v>49</v>
      </c>
      <c r="B18" s="221"/>
      <c r="C18" s="221"/>
      <c r="D18" s="221"/>
    </row>
    <row r="19" spans="1:4" ht="25.5" customHeight="1">
      <c r="A19" s="115" t="s">
        <v>50</v>
      </c>
      <c r="B19" s="115" t="s">
        <v>56</v>
      </c>
      <c r="C19" s="115" t="s">
        <v>15</v>
      </c>
      <c r="D19" s="115" t="s">
        <v>1</v>
      </c>
    </row>
    <row r="20" spans="1:4" ht="12.75">
      <c r="A20" s="17" t="s">
        <v>2</v>
      </c>
      <c r="B20" s="18" t="s">
        <v>80</v>
      </c>
      <c r="C20" s="19">
        <v>8.3299999999999999E-2</v>
      </c>
      <c r="D20" s="20">
        <f>C20*D14</f>
        <v>0</v>
      </c>
    </row>
    <row r="21" spans="1:4" ht="25.5">
      <c r="A21" s="17" t="s">
        <v>4</v>
      </c>
      <c r="B21" s="18" t="s">
        <v>81</v>
      </c>
      <c r="C21" s="19">
        <v>2.7799999999999998E-2</v>
      </c>
      <c r="D21" s="20">
        <f>D14*C21</f>
        <v>0</v>
      </c>
    </row>
    <row r="22" spans="1:4" ht="12.75">
      <c r="A22" s="175" t="s">
        <v>113</v>
      </c>
      <c r="B22" s="175"/>
      <c r="C22" s="21">
        <f>SUM(C20:C21)</f>
        <v>0.1111</v>
      </c>
      <c r="D22" s="22">
        <f>SUM(D20:D21)</f>
        <v>0</v>
      </c>
    </row>
    <row r="23" spans="1:4" ht="25.5">
      <c r="A23" s="17" t="s">
        <v>5</v>
      </c>
      <c r="B23" s="18" t="s">
        <v>114</v>
      </c>
      <c r="C23" s="19">
        <f>C22*C39</f>
        <v>3.7551800000000003E-2</v>
      </c>
      <c r="D23" s="20">
        <f>D14*C23</f>
        <v>0</v>
      </c>
    </row>
    <row r="24" spans="1:4" ht="12.75">
      <c r="A24" s="175" t="s">
        <v>82</v>
      </c>
      <c r="B24" s="175"/>
      <c r="C24" s="21">
        <f>SUM(C22:C23)</f>
        <v>0.1486518</v>
      </c>
      <c r="D24" s="22">
        <f>SUM(D22:D23)</f>
        <v>0</v>
      </c>
    </row>
    <row r="25" spans="1:4" ht="53.25" customHeight="1">
      <c r="A25" s="206" t="s">
        <v>84</v>
      </c>
      <c r="B25" s="207"/>
      <c r="C25" s="207"/>
      <c r="D25" s="208"/>
    </row>
    <row r="26" spans="1:4" ht="40.5" customHeight="1">
      <c r="A26" s="209" t="s">
        <v>85</v>
      </c>
      <c r="B26" s="210"/>
      <c r="C26" s="210"/>
      <c r="D26" s="211"/>
    </row>
    <row r="27" spans="1:4" ht="51.75" customHeight="1">
      <c r="A27" s="212" t="s">
        <v>86</v>
      </c>
      <c r="B27" s="213"/>
      <c r="C27" s="213"/>
      <c r="D27" s="214"/>
    </row>
    <row r="28" spans="1:4" ht="15" customHeight="1">
      <c r="A28" s="119"/>
      <c r="B28" s="120"/>
      <c r="C28" s="120"/>
      <c r="D28" s="120"/>
    </row>
    <row r="29" spans="1:4" ht="25.5" customHeight="1">
      <c r="A29" s="184" t="s">
        <v>51</v>
      </c>
      <c r="B29" s="185"/>
      <c r="C29" s="185"/>
      <c r="D29" s="185"/>
    </row>
    <row r="30" spans="1:4" ht="17.25" customHeight="1">
      <c r="A30" s="10" t="s">
        <v>55</v>
      </c>
      <c r="B30" s="10" t="s">
        <v>57</v>
      </c>
      <c r="C30" s="10" t="s">
        <v>15</v>
      </c>
      <c r="D30" s="10" t="s">
        <v>1</v>
      </c>
    </row>
    <row r="31" spans="1:4" ht="12.75">
      <c r="A31" s="11" t="s">
        <v>2</v>
      </c>
      <c r="B31" s="12" t="s">
        <v>16</v>
      </c>
      <c r="C31" s="13">
        <f>'Motorista - SALVADOR'!C45</f>
        <v>0.2</v>
      </c>
      <c r="D31" s="14">
        <f>D14*C31</f>
        <v>0</v>
      </c>
    </row>
    <row r="32" spans="1:4" ht="12.75">
      <c r="A32" s="11" t="s">
        <v>4</v>
      </c>
      <c r="B32" s="12" t="s">
        <v>18</v>
      </c>
      <c r="C32" s="13">
        <f>'Motorista - SALVADOR'!C46</f>
        <v>2.5000000000000001E-2</v>
      </c>
      <c r="D32" s="14">
        <f>D14*C32</f>
        <v>0</v>
      </c>
    </row>
    <row r="33" spans="1:4" ht="12.75">
      <c r="A33" s="11" t="s">
        <v>5</v>
      </c>
      <c r="B33" s="12" t="s">
        <v>52</v>
      </c>
      <c r="C33" s="13">
        <f>'Motorista - SALVADOR'!C47</f>
        <v>0</v>
      </c>
      <c r="D33" s="14">
        <f>D14*C33</f>
        <v>0</v>
      </c>
    </row>
    <row r="34" spans="1:4" ht="12.75">
      <c r="A34" s="11" t="s">
        <v>6</v>
      </c>
      <c r="B34" s="12" t="s">
        <v>53</v>
      </c>
      <c r="C34" s="13">
        <f>'Motorista - SALVADOR'!C48</f>
        <v>1.4999999999999999E-2</v>
      </c>
      <c r="D34" s="14">
        <f>D14*C34</f>
        <v>0</v>
      </c>
    </row>
    <row r="35" spans="1:4" ht="12.75">
      <c r="A35" s="11" t="s">
        <v>7</v>
      </c>
      <c r="B35" s="12" t="s">
        <v>54</v>
      </c>
      <c r="C35" s="13">
        <f>'Motorista - SALVADOR'!C49</f>
        <v>0.01</v>
      </c>
      <c r="D35" s="14">
        <f>D14*C35</f>
        <v>0</v>
      </c>
    </row>
    <row r="36" spans="1:4" ht="12.75">
      <c r="A36" s="11" t="s">
        <v>8</v>
      </c>
      <c r="B36" s="12" t="s">
        <v>20</v>
      </c>
      <c r="C36" s="13">
        <f>'Motorista - SALVADOR'!C50</f>
        <v>6.0000000000000001E-3</v>
      </c>
      <c r="D36" s="14">
        <f>D14*C36</f>
        <v>0</v>
      </c>
    </row>
    <row r="37" spans="1:4" ht="12.75">
      <c r="A37" s="11" t="s">
        <v>9</v>
      </c>
      <c r="B37" s="12" t="s">
        <v>17</v>
      </c>
      <c r="C37" s="13">
        <f>'Motorista - SALVADOR'!C51</f>
        <v>2E-3</v>
      </c>
      <c r="D37" s="14">
        <f>D14*C37</f>
        <v>0</v>
      </c>
    </row>
    <row r="38" spans="1:4" ht="12.75">
      <c r="A38" s="11" t="s">
        <v>10</v>
      </c>
      <c r="B38" s="12" t="s">
        <v>19</v>
      </c>
      <c r="C38" s="13">
        <f>'Motorista - SALVADOR'!C52</f>
        <v>0.08</v>
      </c>
      <c r="D38" s="14">
        <f>D14*C38</f>
        <v>0</v>
      </c>
    </row>
    <row r="39" spans="1:4" ht="12.75">
      <c r="A39" s="205" t="s">
        <v>91</v>
      </c>
      <c r="B39" s="205"/>
      <c r="C39" s="15">
        <f>SUM(C31:C38)</f>
        <v>0.33800000000000002</v>
      </c>
      <c r="D39" s="16">
        <f>SUM(D31:D38)</f>
        <v>0</v>
      </c>
    </row>
    <row r="40" spans="1:4" ht="27" customHeight="1">
      <c r="A40" s="206" t="s">
        <v>87</v>
      </c>
      <c r="B40" s="207"/>
      <c r="C40" s="207"/>
      <c r="D40" s="208"/>
    </row>
    <row r="41" spans="1:4" ht="27" customHeight="1">
      <c r="A41" s="209" t="s">
        <v>88</v>
      </c>
      <c r="B41" s="210"/>
      <c r="C41" s="210"/>
      <c r="D41" s="211"/>
    </row>
    <row r="42" spans="1:4" ht="27" customHeight="1">
      <c r="A42" s="212" t="s">
        <v>89</v>
      </c>
      <c r="B42" s="213"/>
      <c r="C42" s="213"/>
      <c r="D42" s="214"/>
    </row>
    <row r="43" spans="1:4">
      <c r="A43" s="63"/>
      <c r="B43" s="64"/>
      <c r="C43" s="64"/>
      <c r="D43" s="64"/>
    </row>
    <row r="44" spans="1:4" ht="29.25" customHeight="1">
      <c r="A44" s="184" t="s">
        <v>59</v>
      </c>
      <c r="B44" s="185"/>
      <c r="C44" s="185"/>
      <c r="D44" s="185"/>
    </row>
    <row r="45" spans="1:4" ht="25.5">
      <c r="A45" s="115">
        <v>2</v>
      </c>
      <c r="B45" s="115" t="s">
        <v>61</v>
      </c>
      <c r="C45" s="115" t="s">
        <v>15</v>
      </c>
      <c r="D45" s="115" t="s">
        <v>1</v>
      </c>
    </row>
    <row r="46" spans="1:4" ht="25.5">
      <c r="A46" s="116" t="s">
        <v>50</v>
      </c>
      <c r="B46" s="23" t="s">
        <v>56</v>
      </c>
      <c r="C46" s="28">
        <f>C24</f>
        <v>0.1486518</v>
      </c>
      <c r="D46" s="24">
        <f>D24</f>
        <v>0</v>
      </c>
    </row>
    <row r="47" spans="1:4" ht="12.75">
      <c r="A47" s="116" t="s">
        <v>55</v>
      </c>
      <c r="B47" s="23" t="s">
        <v>57</v>
      </c>
      <c r="C47" s="28">
        <f>C39</f>
        <v>0.33800000000000002</v>
      </c>
      <c r="D47" s="24">
        <f>D39</f>
        <v>0</v>
      </c>
    </row>
    <row r="48" spans="1:4" ht="12.75">
      <c r="A48" s="175" t="s">
        <v>93</v>
      </c>
      <c r="B48" s="175"/>
      <c r="C48" s="29" t="s">
        <v>62</v>
      </c>
      <c r="D48" s="8">
        <f>SUM(D46:D47)</f>
        <v>0</v>
      </c>
    </row>
    <row r="49" spans="1:4">
      <c r="A49" s="63"/>
      <c r="B49" s="64"/>
      <c r="C49" s="64"/>
      <c r="D49" s="64"/>
    </row>
    <row r="50" spans="1:4">
      <c r="A50" s="63"/>
      <c r="B50" s="64"/>
      <c r="C50" s="64"/>
      <c r="D50" s="64"/>
    </row>
    <row r="51" spans="1:4" ht="27" customHeight="1">
      <c r="A51" s="184" t="s">
        <v>94</v>
      </c>
      <c r="B51" s="185"/>
      <c r="C51" s="185"/>
      <c r="D51" s="185"/>
    </row>
    <row r="52" spans="1:4" ht="18.75" customHeight="1">
      <c r="A52" s="115">
        <v>3</v>
      </c>
      <c r="B52" s="115" t="s">
        <v>21</v>
      </c>
      <c r="C52" s="115" t="s">
        <v>15</v>
      </c>
      <c r="D52" s="115" t="s">
        <v>1</v>
      </c>
    </row>
    <row r="53" spans="1:4" ht="12.75">
      <c r="A53" s="116" t="s">
        <v>2</v>
      </c>
      <c r="B53" s="50" t="s">
        <v>22</v>
      </c>
      <c r="C53" s="53">
        <f>'Motorista - SALVADOR'!C79</f>
        <v>4.1999999999999997E-3</v>
      </c>
      <c r="D53" s="24">
        <f t="shared" ref="D53:D58" si="0">D$14*C53</f>
        <v>0</v>
      </c>
    </row>
    <row r="54" spans="1:4" ht="62.25">
      <c r="A54" s="116" t="s">
        <v>4</v>
      </c>
      <c r="B54" s="50" t="s">
        <v>120</v>
      </c>
      <c r="C54" s="53">
        <f>'Motorista - SALVADOR'!C80</f>
        <v>3.3599999999999998E-4</v>
      </c>
      <c r="D54" s="24">
        <f t="shared" si="0"/>
        <v>0</v>
      </c>
    </row>
    <row r="55" spans="1:4" ht="62.25" hidden="1">
      <c r="A55" s="116" t="s">
        <v>5</v>
      </c>
      <c r="B55" s="50" t="s">
        <v>121</v>
      </c>
      <c r="C55" s="53">
        <f>'Motorista - SALVADOR'!C81</f>
        <v>7.0980000000000001E-4</v>
      </c>
      <c r="D55" s="24">
        <f t="shared" si="0"/>
        <v>0</v>
      </c>
    </row>
    <row r="56" spans="1:4" ht="12.75">
      <c r="A56" s="116" t="s">
        <v>6</v>
      </c>
      <c r="B56" s="50" t="s">
        <v>23</v>
      </c>
      <c r="C56" s="53">
        <f>'Motorista - SALVADOR'!C82</f>
        <v>1.9400000000000001E-2</v>
      </c>
      <c r="D56" s="24">
        <f t="shared" si="0"/>
        <v>0</v>
      </c>
    </row>
    <row r="57" spans="1:4" ht="62.25">
      <c r="A57" s="116" t="s">
        <v>7</v>
      </c>
      <c r="B57" s="50" t="s">
        <v>122</v>
      </c>
      <c r="C57" s="53">
        <f>'Motorista - SALVADOR'!C83</f>
        <v>6.5572000000000009E-3</v>
      </c>
      <c r="D57" s="24">
        <f t="shared" si="0"/>
        <v>0</v>
      </c>
    </row>
    <row r="58" spans="1:4" ht="62.25">
      <c r="A58" s="116" t="s">
        <v>8</v>
      </c>
      <c r="B58" s="50" t="s">
        <v>123</v>
      </c>
      <c r="C58" s="53">
        <f>'Motorista - SALVADOR'!C84</f>
        <v>3.2786000000000004E-3</v>
      </c>
      <c r="D58" s="24">
        <f t="shared" si="0"/>
        <v>0</v>
      </c>
    </row>
    <row r="59" spans="1:4" ht="12.75">
      <c r="A59" s="175" t="s">
        <v>95</v>
      </c>
      <c r="B59" s="175"/>
      <c r="C59" s="25">
        <f>SUM(C53:C58)</f>
        <v>3.4481600000000001E-2</v>
      </c>
      <c r="D59" s="8">
        <f>SUM(D53:D58)</f>
        <v>0</v>
      </c>
    </row>
    <row r="60" spans="1:4" ht="66" customHeight="1">
      <c r="A60" s="188" t="s">
        <v>124</v>
      </c>
      <c r="B60" s="189"/>
      <c r="C60" s="189"/>
      <c r="D60" s="189"/>
    </row>
    <row r="61" spans="1:4" ht="12.75">
      <c r="A61" s="119"/>
      <c r="B61" s="120"/>
      <c r="C61" s="120"/>
      <c r="D61" s="120"/>
    </row>
    <row r="62" spans="1:4" s="30" customFormat="1" ht="12.75">
      <c r="A62" s="182" t="s">
        <v>172</v>
      </c>
      <c r="B62" s="182"/>
      <c r="C62" s="182"/>
      <c r="D62" s="182"/>
    </row>
    <row r="63" spans="1:4" ht="12.75" hidden="1">
      <c r="A63" s="115">
        <v>6</v>
      </c>
      <c r="B63" s="115" t="s">
        <v>24</v>
      </c>
      <c r="C63" s="115" t="s">
        <v>15</v>
      </c>
      <c r="D63" s="115" t="s">
        <v>1</v>
      </c>
    </row>
    <row r="64" spans="1:4" ht="12.75">
      <c r="A64" s="7" t="s">
        <v>2</v>
      </c>
      <c r="B64" s="31" t="s">
        <v>25</v>
      </c>
      <c r="C64" s="51">
        <f>'Motorista - SALVADOR'!C118</f>
        <v>0</v>
      </c>
      <c r="D64" s="4">
        <f>(D14+D48+D59)*C64</f>
        <v>0</v>
      </c>
    </row>
    <row r="65" spans="1:4" ht="12.75">
      <c r="A65" s="7" t="s">
        <v>4</v>
      </c>
      <c r="B65" s="31" t="s">
        <v>27</v>
      </c>
      <c r="C65" s="51">
        <f>'Motorista - SALVADOR'!C119</f>
        <v>0</v>
      </c>
      <c r="D65" s="4">
        <f>(D14+D48+D59+D64)*C65</f>
        <v>0</v>
      </c>
    </row>
    <row r="66" spans="1:4" ht="12.75">
      <c r="A66" s="7" t="s">
        <v>5</v>
      </c>
      <c r="B66" s="31" t="s">
        <v>26</v>
      </c>
      <c r="C66" s="41">
        <f>SUM(C67:C69)</f>
        <v>8.6499999999999994E-2</v>
      </c>
      <c r="D66" s="32">
        <f>((D79+D64+D65)/(1-C66))*C66</f>
        <v>0</v>
      </c>
    </row>
    <row r="67" spans="1:4" ht="12.75">
      <c r="A67" s="9"/>
      <c r="B67" s="31" t="s">
        <v>43</v>
      </c>
      <c r="C67" s="51">
        <f>'Motorista - SALVADOR'!C121</f>
        <v>6.4999999999999997E-3</v>
      </c>
      <c r="D67" s="4">
        <f>((D79+D64+D65)/(1-C66))*C67</f>
        <v>0</v>
      </c>
    </row>
    <row r="68" spans="1:4" ht="12.75">
      <c r="A68" s="9"/>
      <c r="B68" s="31" t="s">
        <v>44</v>
      </c>
      <c r="C68" s="51">
        <f>'Motorista - SALVADOR'!C122</f>
        <v>0.03</v>
      </c>
      <c r="D68" s="4">
        <f>((D79+D64+D65)/(1-C66))*C68</f>
        <v>0</v>
      </c>
    </row>
    <row r="69" spans="1:4" ht="12.75">
      <c r="A69" s="9"/>
      <c r="B69" s="31" t="s">
        <v>45</v>
      </c>
      <c r="C69" s="51">
        <f>'Motorista - SALVADOR'!C123</f>
        <v>0.05</v>
      </c>
      <c r="D69" s="4">
        <f>((D79+D64+D65)/(1-C66))*C69</f>
        <v>0</v>
      </c>
    </row>
    <row r="70" spans="1:4" ht="12.75">
      <c r="A70" s="2"/>
      <c r="B70" s="112" t="s">
        <v>110</v>
      </c>
      <c r="C70" s="26"/>
      <c r="D70" s="8">
        <f>D64+D65+D66</f>
        <v>0</v>
      </c>
    </row>
    <row r="71" spans="1:4" ht="12.75">
      <c r="A71" s="39" t="s">
        <v>111</v>
      </c>
      <c r="B71" s="38"/>
      <c r="C71" s="38"/>
      <c r="D71" s="34"/>
    </row>
    <row r="72" spans="1:4" ht="12.75">
      <c r="A72" s="39" t="s">
        <v>112</v>
      </c>
      <c r="B72" s="34"/>
      <c r="C72" s="34"/>
      <c r="D72" s="34"/>
    </row>
    <row r="73" spans="1:4">
      <c r="A73" s="34"/>
      <c r="B73" s="34"/>
      <c r="C73" s="34"/>
      <c r="D73" s="34"/>
    </row>
    <row r="74" spans="1:4" ht="12.75">
      <c r="A74" s="182" t="s">
        <v>68</v>
      </c>
      <c r="B74" s="182"/>
      <c r="C74" s="182"/>
      <c r="D74" s="182"/>
    </row>
    <row r="75" spans="1:4" ht="24" customHeight="1">
      <c r="A75" s="2"/>
      <c r="B75" s="183" t="s">
        <v>28</v>
      </c>
      <c r="C75" s="183"/>
      <c r="D75" s="115" t="s">
        <v>29</v>
      </c>
    </row>
    <row r="76" spans="1:4" ht="12.75">
      <c r="A76" s="27" t="s">
        <v>2</v>
      </c>
      <c r="B76" s="174" t="s">
        <v>30</v>
      </c>
      <c r="C76" s="174"/>
      <c r="D76" s="24">
        <f>D14</f>
        <v>0</v>
      </c>
    </row>
    <row r="77" spans="1:4" ht="12.75">
      <c r="A77" s="27" t="s">
        <v>4</v>
      </c>
      <c r="B77" s="174" t="s">
        <v>69</v>
      </c>
      <c r="C77" s="174"/>
      <c r="D77" s="24">
        <f>D48</f>
        <v>0</v>
      </c>
    </row>
    <row r="78" spans="1:4" ht="12.75">
      <c r="A78" s="27" t="s">
        <v>5</v>
      </c>
      <c r="B78" s="174" t="s">
        <v>70</v>
      </c>
      <c r="C78" s="174"/>
      <c r="D78" s="24">
        <f>D59</f>
        <v>0</v>
      </c>
    </row>
    <row r="79" spans="1:4" ht="16.5" customHeight="1">
      <c r="A79" s="175" t="s">
        <v>173</v>
      </c>
      <c r="B79" s="175"/>
      <c r="C79" s="175"/>
      <c r="D79" s="8">
        <f>SUM(D76:D78)</f>
        <v>0</v>
      </c>
    </row>
    <row r="80" spans="1:4" ht="12.75">
      <c r="A80" s="27" t="s">
        <v>8</v>
      </c>
      <c r="B80" s="174" t="s">
        <v>174</v>
      </c>
      <c r="C80" s="174"/>
      <c r="D80" s="24">
        <f>D70</f>
        <v>0</v>
      </c>
    </row>
    <row r="81" spans="1:4" ht="16.5" customHeight="1">
      <c r="A81" s="175" t="s">
        <v>31</v>
      </c>
      <c r="B81" s="175"/>
      <c r="C81" s="175"/>
      <c r="D81" s="8">
        <f>TRUNC((D79+D80),2)</f>
        <v>0</v>
      </c>
    </row>
    <row r="82" spans="1:4" ht="12.75" hidden="1" customHeight="1">
      <c r="A82" s="176" t="s">
        <v>115</v>
      </c>
      <c r="B82" s="176"/>
      <c r="C82" s="176"/>
      <c r="D82" s="176"/>
    </row>
    <row r="86" spans="1:4" hidden="1">
      <c r="C86" s="33"/>
    </row>
  </sheetData>
  <sheetProtection formatCells="0" formatColumns="0" formatRows="0" insertColumns="0" insertRows="0"/>
  <mergeCells count="38">
    <mergeCell ref="A82:D82"/>
    <mergeCell ref="B76:C76"/>
    <mergeCell ref="B77:C77"/>
    <mergeCell ref="B78:C78"/>
    <mergeCell ref="A79:C79"/>
    <mergeCell ref="B80:C80"/>
    <mergeCell ref="A81:C81"/>
    <mergeCell ref="B75:C75"/>
    <mergeCell ref="A39:B39"/>
    <mergeCell ref="A40:D40"/>
    <mergeCell ref="A41:D41"/>
    <mergeCell ref="A42:D42"/>
    <mergeCell ref="A44:D44"/>
    <mergeCell ref="A48:B48"/>
    <mergeCell ref="A51:D51"/>
    <mergeCell ref="A59:B59"/>
    <mergeCell ref="A60:D60"/>
    <mergeCell ref="A62:D62"/>
    <mergeCell ref="A74:D74"/>
    <mergeCell ref="A29:D29"/>
    <mergeCell ref="B12:C12"/>
    <mergeCell ref="A14:C14"/>
    <mergeCell ref="A15:D15"/>
    <mergeCell ref="A16:D16"/>
    <mergeCell ref="A17:D17"/>
    <mergeCell ref="A18:D18"/>
    <mergeCell ref="A22:B22"/>
    <mergeCell ref="A24:B24"/>
    <mergeCell ref="A25:D25"/>
    <mergeCell ref="A26:D26"/>
    <mergeCell ref="A27:D27"/>
    <mergeCell ref="B11:C11"/>
    <mergeCell ref="A8:D8"/>
    <mergeCell ref="A5:B5"/>
    <mergeCell ref="C5:D5"/>
    <mergeCell ref="A6:B6"/>
    <mergeCell ref="C6:D6"/>
    <mergeCell ref="A10:D10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27" max="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89"/>
  <sheetViews>
    <sheetView showGridLines="0" view="pageBreakPreview" zoomScaleNormal="100" zoomScaleSheetLayoutView="100" workbookViewId="0">
      <selection activeCell="A8" sqref="A8:D8"/>
    </sheetView>
  </sheetViews>
  <sheetFormatPr defaultColWidth="0" defaultRowHeight="12" zeroHeight="1"/>
  <cols>
    <col min="1" max="1" width="5" style="76" customWidth="1"/>
    <col min="2" max="2" width="40.140625" style="76" customWidth="1"/>
    <col min="3" max="3" width="18" style="76" customWidth="1"/>
    <col min="4" max="4" width="18.28515625" style="76" customWidth="1"/>
    <col min="5" max="5" width="17.28515625" style="76" hidden="1" customWidth="1"/>
    <col min="6" max="16384" width="0" style="76" hidden="1"/>
  </cols>
  <sheetData>
    <row r="1" spans="1:4" ht="12.75">
      <c r="A1" s="55" t="s">
        <v>127</v>
      </c>
      <c r="B1" s="42"/>
      <c r="C1" s="42"/>
      <c r="D1" s="43"/>
    </row>
    <row r="2" spans="1:4" ht="12.75">
      <c r="A2" s="55" t="s">
        <v>163</v>
      </c>
      <c r="B2" s="44"/>
      <c r="C2" s="44"/>
      <c r="D2" s="45"/>
    </row>
    <row r="3" spans="1:4" ht="12.75">
      <c r="A3" s="55" t="s">
        <v>164</v>
      </c>
      <c r="B3" s="44"/>
      <c r="C3" s="44"/>
      <c r="D3" s="45"/>
    </row>
    <row r="4" spans="1:4">
      <c r="A4" s="5"/>
      <c r="B4" s="5"/>
      <c r="C4" s="5"/>
      <c r="D4" s="5"/>
    </row>
    <row r="5" spans="1:4" ht="12.75">
      <c r="A5" s="163" t="s">
        <v>37</v>
      </c>
      <c r="B5" s="163"/>
      <c r="C5" s="164" t="s">
        <v>218</v>
      </c>
      <c r="D5" s="164"/>
    </row>
    <row r="6" spans="1:4" ht="12.75">
      <c r="A6" s="163" t="s">
        <v>33</v>
      </c>
      <c r="B6" s="163"/>
      <c r="C6" s="165" t="s">
        <v>178</v>
      </c>
      <c r="D6" s="165"/>
    </row>
    <row r="7" spans="1:4" ht="12.75">
      <c r="A7" s="160"/>
      <c r="B7" s="160"/>
      <c r="C7" s="161"/>
      <c r="D7" s="161"/>
    </row>
    <row r="8" spans="1:4" ht="33" customHeight="1">
      <c r="A8" s="232" t="s">
        <v>261</v>
      </c>
      <c r="B8" s="232"/>
      <c r="C8" s="232"/>
      <c r="D8" s="232"/>
    </row>
    <row r="9" spans="1:4"/>
    <row r="10" spans="1:4" ht="12.75">
      <c r="A10" s="233" t="s">
        <v>42</v>
      </c>
      <c r="B10" s="233"/>
      <c r="C10" s="233"/>
      <c r="D10" s="233"/>
    </row>
    <row r="11" spans="1:4" ht="12.75">
      <c r="A11" s="117">
        <v>1</v>
      </c>
      <c r="B11" s="228" t="s">
        <v>0</v>
      </c>
      <c r="C11" s="228"/>
      <c r="D11" s="117" t="s">
        <v>1</v>
      </c>
    </row>
    <row r="12" spans="1:4" ht="12.75">
      <c r="A12" s="111" t="s">
        <v>2</v>
      </c>
      <c r="B12" s="163" t="s">
        <v>165</v>
      </c>
      <c r="C12" s="163"/>
      <c r="D12" s="83">
        <f>'Motorista - GOV VAL'!D28/220</f>
        <v>0</v>
      </c>
    </row>
    <row r="13" spans="1:4" ht="12.75">
      <c r="A13" s="111" t="s">
        <v>4</v>
      </c>
      <c r="B13" s="110" t="s">
        <v>166</v>
      </c>
      <c r="C13" s="132">
        <v>0.5</v>
      </c>
      <c r="D13" s="83">
        <f>D12*C13</f>
        <v>0</v>
      </c>
    </row>
    <row r="14" spans="1:4" ht="12.75">
      <c r="A14" s="111" t="s">
        <v>5</v>
      </c>
      <c r="B14" s="46" t="s">
        <v>167</v>
      </c>
      <c r="C14" s="132">
        <v>0.2</v>
      </c>
      <c r="D14" s="83">
        <f>D12*C14</f>
        <v>0</v>
      </c>
    </row>
    <row r="15" spans="1:4" ht="12.75">
      <c r="A15" s="234" t="s">
        <v>168</v>
      </c>
      <c r="B15" s="235"/>
      <c r="C15" s="236"/>
      <c r="D15" s="133">
        <f>SUM(D12:D14)</f>
        <v>0</v>
      </c>
    </row>
    <row r="16" spans="1:4" ht="12.75">
      <c r="A16" s="111" t="s">
        <v>6</v>
      </c>
      <c r="B16" s="237" t="s">
        <v>169</v>
      </c>
      <c r="C16" s="238"/>
      <c r="D16" s="1">
        <f>(D15*1.1429)-D15</f>
        <v>0</v>
      </c>
    </row>
    <row r="17" spans="1:4" ht="15" customHeight="1">
      <c r="A17" s="229" t="s">
        <v>83</v>
      </c>
      <c r="B17" s="230"/>
      <c r="C17" s="231"/>
      <c r="D17" s="8">
        <f>D15+D16</f>
        <v>0</v>
      </c>
    </row>
    <row r="18" spans="1:4" ht="24" customHeight="1">
      <c r="A18" s="218" t="s">
        <v>79</v>
      </c>
      <c r="B18" s="219"/>
      <c r="C18" s="219"/>
      <c r="D18" s="219"/>
    </row>
    <row r="19" spans="1:4" ht="12.75">
      <c r="A19" s="220"/>
      <c r="B19" s="221"/>
      <c r="C19" s="221"/>
      <c r="D19" s="221"/>
    </row>
    <row r="20" spans="1:4" ht="15" customHeight="1">
      <c r="A20" s="220" t="s">
        <v>48</v>
      </c>
      <c r="B20" s="221"/>
      <c r="C20" s="221"/>
      <c r="D20" s="221"/>
    </row>
    <row r="21" spans="1:4" s="34" customFormat="1" ht="15" customHeight="1">
      <c r="A21" s="220" t="s">
        <v>49</v>
      </c>
      <c r="B21" s="221"/>
      <c r="C21" s="221"/>
      <c r="D21" s="221"/>
    </row>
    <row r="22" spans="1:4" ht="25.5" customHeight="1">
      <c r="A22" s="115" t="s">
        <v>50</v>
      </c>
      <c r="B22" s="115" t="s">
        <v>56</v>
      </c>
      <c r="C22" s="115" t="s">
        <v>15</v>
      </c>
      <c r="D22" s="115" t="s">
        <v>1</v>
      </c>
    </row>
    <row r="23" spans="1:4" ht="12.75">
      <c r="A23" s="17" t="s">
        <v>2</v>
      </c>
      <c r="B23" s="18" t="s">
        <v>80</v>
      </c>
      <c r="C23" s="19">
        <v>8.3299999999999999E-2</v>
      </c>
      <c r="D23" s="20">
        <f>C23*D17</f>
        <v>0</v>
      </c>
    </row>
    <row r="24" spans="1:4" ht="25.5" hidden="1">
      <c r="A24" s="17" t="s">
        <v>4</v>
      </c>
      <c r="B24" s="18" t="s">
        <v>81</v>
      </c>
      <c r="C24" s="19">
        <v>2.7799999999999998E-2</v>
      </c>
      <c r="D24" s="20">
        <f>D17*C24</f>
        <v>0</v>
      </c>
    </row>
    <row r="25" spans="1:4" ht="12.75">
      <c r="A25" s="175" t="s">
        <v>113</v>
      </c>
      <c r="B25" s="175"/>
      <c r="C25" s="21">
        <f>SUM(C23:C24)</f>
        <v>0.1111</v>
      </c>
      <c r="D25" s="22">
        <f>SUM(D23:D24)</f>
        <v>0</v>
      </c>
    </row>
    <row r="26" spans="1:4" ht="25.5">
      <c r="A26" s="17" t="s">
        <v>5</v>
      </c>
      <c r="B26" s="18" t="s">
        <v>114</v>
      </c>
      <c r="C26" s="19">
        <f>C25*C42</f>
        <v>3.7551800000000003E-2</v>
      </c>
      <c r="D26" s="20">
        <f>D17*C26</f>
        <v>0</v>
      </c>
    </row>
    <row r="27" spans="1:4" ht="12.75">
      <c r="A27" s="175" t="s">
        <v>82</v>
      </c>
      <c r="B27" s="175"/>
      <c r="C27" s="21">
        <f>SUM(C25:C26)</f>
        <v>0.1486518</v>
      </c>
      <c r="D27" s="22">
        <f>SUM(D25:D26)</f>
        <v>0</v>
      </c>
    </row>
    <row r="28" spans="1:4" ht="53.25" customHeight="1">
      <c r="A28" s="206" t="s">
        <v>84</v>
      </c>
      <c r="B28" s="207"/>
      <c r="C28" s="207"/>
      <c r="D28" s="208"/>
    </row>
    <row r="29" spans="1:4" ht="40.5" customHeight="1">
      <c r="A29" s="209" t="s">
        <v>85</v>
      </c>
      <c r="B29" s="210"/>
      <c r="C29" s="210"/>
      <c r="D29" s="211"/>
    </row>
    <row r="30" spans="1:4" ht="51.75" customHeight="1">
      <c r="A30" s="212" t="s">
        <v>86</v>
      </c>
      <c r="B30" s="213"/>
      <c r="C30" s="213"/>
      <c r="D30" s="214"/>
    </row>
    <row r="31" spans="1:4" ht="15" customHeight="1">
      <c r="A31" s="119"/>
      <c r="B31" s="120"/>
      <c r="C31" s="120"/>
      <c r="D31" s="120"/>
    </row>
    <row r="32" spans="1:4" ht="25.5" customHeight="1">
      <c r="A32" s="184" t="s">
        <v>51</v>
      </c>
      <c r="B32" s="185"/>
      <c r="C32" s="185"/>
      <c r="D32" s="185"/>
    </row>
    <row r="33" spans="1:4" ht="17.25" customHeight="1">
      <c r="A33" s="10" t="s">
        <v>55</v>
      </c>
      <c r="B33" s="10" t="s">
        <v>57</v>
      </c>
      <c r="C33" s="10" t="s">
        <v>15</v>
      </c>
      <c r="D33" s="10" t="s">
        <v>1</v>
      </c>
    </row>
    <row r="34" spans="1:4" ht="12.75">
      <c r="A34" s="11" t="s">
        <v>2</v>
      </c>
      <c r="B34" s="12" t="s">
        <v>16</v>
      </c>
      <c r="C34" s="13">
        <f>'Motorista - SALVADOR'!C45</f>
        <v>0.2</v>
      </c>
      <c r="D34" s="14">
        <f>D17*C34</f>
        <v>0</v>
      </c>
    </row>
    <row r="35" spans="1:4" ht="12.75">
      <c r="A35" s="11" t="s">
        <v>4</v>
      </c>
      <c r="B35" s="12" t="s">
        <v>18</v>
      </c>
      <c r="C35" s="13">
        <f>'Motorista - SALVADOR'!C46</f>
        <v>2.5000000000000001E-2</v>
      </c>
      <c r="D35" s="14">
        <f>D17*C35</f>
        <v>0</v>
      </c>
    </row>
    <row r="36" spans="1:4" ht="12.75">
      <c r="A36" s="11" t="s">
        <v>5</v>
      </c>
      <c r="B36" s="12" t="s">
        <v>52</v>
      </c>
      <c r="C36" s="13">
        <f>'Motorista - SALVADOR'!C47</f>
        <v>0</v>
      </c>
      <c r="D36" s="14">
        <f>D17*C36</f>
        <v>0</v>
      </c>
    </row>
    <row r="37" spans="1:4" ht="12.75">
      <c r="A37" s="11" t="s">
        <v>6</v>
      </c>
      <c r="B37" s="12" t="s">
        <v>53</v>
      </c>
      <c r="C37" s="13">
        <f>'Motorista - SALVADOR'!C48</f>
        <v>1.4999999999999999E-2</v>
      </c>
      <c r="D37" s="14">
        <f>D17*C37</f>
        <v>0</v>
      </c>
    </row>
    <row r="38" spans="1:4" ht="12.75">
      <c r="A38" s="11" t="s">
        <v>7</v>
      </c>
      <c r="B38" s="12" t="s">
        <v>54</v>
      </c>
      <c r="C38" s="13">
        <f>'Motorista - SALVADOR'!C49</f>
        <v>0.01</v>
      </c>
      <c r="D38" s="14">
        <f>D17*C38</f>
        <v>0</v>
      </c>
    </row>
    <row r="39" spans="1:4" ht="12.75">
      <c r="A39" s="11" t="s">
        <v>8</v>
      </c>
      <c r="B39" s="12" t="s">
        <v>20</v>
      </c>
      <c r="C39" s="13">
        <f>'Motorista - SALVADOR'!C50</f>
        <v>6.0000000000000001E-3</v>
      </c>
      <c r="D39" s="14">
        <f>D17*C39</f>
        <v>0</v>
      </c>
    </row>
    <row r="40" spans="1:4" ht="12.75">
      <c r="A40" s="11" t="s">
        <v>9</v>
      </c>
      <c r="B40" s="12" t="s">
        <v>17</v>
      </c>
      <c r="C40" s="13">
        <f>'Motorista - SALVADOR'!C51</f>
        <v>2E-3</v>
      </c>
      <c r="D40" s="14">
        <f>D17*C40</f>
        <v>0</v>
      </c>
    </row>
    <row r="41" spans="1:4" ht="12.75">
      <c r="A41" s="11" t="s">
        <v>10</v>
      </c>
      <c r="B41" s="12" t="s">
        <v>19</v>
      </c>
      <c r="C41" s="13">
        <f>'Motorista - SALVADOR'!C52</f>
        <v>0.08</v>
      </c>
      <c r="D41" s="14">
        <f>D17*C41</f>
        <v>0</v>
      </c>
    </row>
    <row r="42" spans="1:4" ht="12.75">
      <c r="A42" s="205" t="s">
        <v>91</v>
      </c>
      <c r="B42" s="205"/>
      <c r="C42" s="15">
        <f>SUM(C34:C41)</f>
        <v>0.33800000000000002</v>
      </c>
      <c r="D42" s="16">
        <f>SUM(D34:D41)</f>
        <v>0</v>
      </c>
    </row>
    <row r="43" spans="1:4" ht="27" customHeight="1">
      <c r="A43" s="206" t="s">
        <v>87</v>
      </c>
      <c r="B43" s="207"/>
      <c r="C43" s="207"/>
      <c r="D43" s="208"/>
    </row>
    <row r="44" spans="1:4" ht="27" customHeight="1">
      <c r="A44" s="209" t="s">
        <v>88</v>
      </c>
      <c r="B44" s="210"/>
      <c r="C44" s="210"/>
      <c r="D44" s="211"/>
    </row>
    <row r="45" spans="1:4" ht="27" customHeight="1">
      <c r="A45" s="212" t="s">
        <v>89</v>
      </c>
      <c r="B45" s="213"/>
      <c r="C45" s="213"/>
      <c r="D45" s="214"/>
    </row>
    <row r="46" spans="1:4">
      <c r="A46" s="63"/>
      <c r="B46" s="64"/>
      <c r="C46" s="64"/>
      <c r="D46" s="64"/>
    </row>
    <row r="47" spans="1:4" ht="29.25" customHeight="1">
      <c r="A47" s="184" t="s">
        <v>59</v>
      </c>
      <c r="B47" s="185"/>
      <c r="C47" s="185"/>
      <c r="D47" s="185"/>
    </row>
    <row r="48" spans="1:4" ht="25.5">
      <c r="A48" s="115">
        <v>2</v>
      </c>
      <c r="B48" s="115" t="s">
        <v>61</v>
      </c>
      <c r="C48" s="115" t="s">
        <v>15</v>
      </c>
      <c r="D48" s="115" t="s">
        <v>1</v>
      </c>
    </row>
    <row r="49" spans="1:4" ht="25.5">
      <c r="A49" s="116" t="s">
        <v>50</v>
      </c>
      <c r="B49" s="23" t="s">
        <v>56</v>
      </c>
      <c r="C49" s="28">
        <f>C27</f>
        <v>0.1486518</v>
      </c>
      <c r="D49" s="24">
        <f>D27</f>
        <v>0</v>
      </c>
    </row>
    <row r="50" spans="1:4" ht="12.75">
      <c r="A50" s="116" t="s">
        <v>55</v>
      </c>
      <c r="B50" s="23" t="s">
        <v>57</v>
      </c>
      <c r="C50" s="28">
        <f>C42</f>
        <v>0.33800000000000002</v>
      </c>
      <c r="D50" s="24">
        <f>D42</f>
        <v>0</v>
      </c>
    </row>
    <row r="51" spans="1:4" ht="12.75">
      <c r="A51" s="175" t="s">
        <v>93</v>
      </c>
      <c r="B51" s="175"/>
      <c r="C51" s="29" t="s">
        <v>62</v>
      </c>
      <c r="D51" s="8">
        <f>SUM(D49:D50)</f>
        <v>0</v>
      </c>
    </row>
    <row r="52" spans="1:4">
      <c r="A52" s="63"/>
      <c r="B52" s="64"/>
      <c r="C52" s="64"/>
      <c r="D52" s="64"/>
    </row>
    <row r="53" spans="1:4" ht="27" customHeight="1">
      <c r="A53" s="184" t="s">
        <v>94</v>
      </c>
      <c r="B53" s="185"/>
      <c r="C53" s="185"/>
      <c r="D53" s="185"/>
    </row>
    <row r="54" spans="1:4" ht="18.75" customHeight="1">
      <c r="A54" s="115">
        <v>3</v>
      </c>
      <c r="B54" s="115" t="s">
        <v>21</v>
      </c>
      <c r="C54" s="115" t="s">
        <v>15</v>
      </c>
      <c r="D54" s="115" t="s">
        <v>1</v>
      </c>
    </row>
    <row r="55" spans="1:4" ht="12.75">
      <c r="A55" s="116" t="s">
        <v>2</v>
      </c>
      <c r="B55" s="50" t="s">
        <v>22</v>
      </c>
      <c r="C55" s="53">
        <f>'Motorista - SALVADOR'!C79</f>
        <v>4.1999999999999997E-3</v>
      </c>
      <c r="D55" s="24">
        <f t="shared" ref="D55:D60" si="0">D$17*C55</f>
        <v>0</v>
      </c>
    </row>
    <row r="56" spans="1:4" ht="62.25">
      <c r="A56" s="116" t="s">
        <v>4</v>
      </c>
      <c r="B56" s="50" t="s">
        <v>120</v>
      </c>
      <c r="C56" s="53">
        <f>'Motorista - SALVADOR'!C80</f>
        <v>3.3599999999999998E-4</v>
      </c>
      <c r="D56" s="24">
        <f t="shared" si="0"/>
        <v>0</v>
      </c>
    </row>
    <row r="57" spans="1:4" ht="62.25">
      <c r="A57" s="116" t="s">
        <v>5</v>
      </c>
      <c r="B57" s="50" t="s">
        <v>121</v>
      </c>
      <c r="C57" s="53">
        <f>'Motorista - SALVADOR'!C81</f>
        <v>7.0980000000000001E-4</v>
      </c>
      <c r="D57" s="24">
        <f t="shared" si="0"/>
        <v>0</v>
      </c>
    </row>
    <row r="58" spans="1:4" ht="12.75">
      <c r="A58" s="116" t="s">
        <v>6</v>
      </c>
      <c r="B58" s="50" t="s">
        <v>23</v>
      </c>
      <c r="C58" s="53">
        <f>'Motorista - SALVADOR'!C82</f>
        <v>1.9400000000000001E-2</v>
      </c>
      <c r="D58" s="24">
        <f t="shared" si="0"/>
        <v>0</v>
      </c>
    </row>
    <row r="59" spans="1:4" ht="62.25">
      <c r="A59" s="116" t="s">
        <v>7</v>
      </c>
      <c r="B59" s="50" t="s">
        <v>122</v>
      </c>
      <c r="C59" s="53">
        <f>'Motorista - SALVADOR'!C83</f>
        <v>6.5572000000000009E-3</v>
      </c>
      <c r="D59" s="24">
        <f t="shared" si="0"/>
        <v>0</v>
      </c>
    </row>
    <row r="60" spans="1:4" ht="62.25" hidden="1">
      <c r="A60" s="116" t="s">
        <v>8</v>
      </c>
      <c r="B60" s="50" t="s">
        <v>123</v>
      </c>
      <c r="C60" s="52">
        <f>50%*C42*C58</f>
        <v>3.2786000000000004E-3</v>
      </c>
      <c r="D60" s="24">
        <f t="shared" si="0"/>
        <v>0</v>
      </c>
    </row>
    <row r="61" spans="1:4" ht="12.75">
      <c r="A61" s="175" t="s">
        <v>95</v>
      </c>
      <c r="B61" s="175"/>
      <c r="C61" s="25">
        <f>SUM(C55:C60)</f>
        <v>3.4481600000000001E-2</v>
      </c>
      <c r="D61" s="8">
        <f>SUM(D55:D60)</f>
        <v>0</v>
      </c>
    </row>
    <row r="62" spans="1:4" ht="66" customHeight="1">
      <c r="A62" s="188" t="s">
        <v>124</v>
      </c>
      <c r="B62" s="189"/>
      <c r="C62" s="189"/>
      <c r="D62" s="189"/>
    </row>
    <row r="63" spans="1:4" ht="12.75" hidden="1">
      <c r="A63" s="119"/>
      <c r="B63" s="120"/>
      <c r="C63" s="120"/>
      <c r="D63" s="120"/>
    </row>
    <row r="64" spans="1:4" ht="12.75">
      <c r="A64" s="180"/>
      <c r="B64" s="181"/>
      <c r="C64" s="181"/>
      <c r="D64" s="181"/>
    </row>
    <row r="65" spans="1:4" s="30" customFormat="1" ht="12.75">
      <c r="A65" s="182" t="s">
        <v>172</v>
      </c>
      <c r="B65" s="182"/>
      <c r="C65" s="182"/>
      <c r="D65" s="182"/>
    </row>
    <row r="66" spans="1:4" ht="12.75">
      <c r="A66" s="115">
        <v>6</v>
      </c>
      <c r="B66" s="115" t="s">
        <v>24</v>
      </c>
      <c r="C66" s="115" t="s">
        <v>15</v>
      </c>
      <c r="D66" s="115" t="s">
        <v>1</v>
      </c>
    </row>
    <row r="67" spans="1:4" ht="12.75">
      <c r="A67" s="7" t="s">
        <v>2</v>
      </c>
      <c r="B67" s="31" t="s">
        <v>25</v>
      </c>
      <c r="C67" s="51">
        <f>'Motorista - SALVADOR'!C118</f>
        <v>0</v>
      </c>
      <c r="D67" s="4">
        <f>(D17+D51+D61)*C67</f>
        <v>0</v>
      </c>
    </row>
    <row r="68" spans="1:4" ht="12.75">
      <c r="A68" s="7" t="s">
        <v>4</v>
      </c>
      <c r="B68" s="31" t="s">
        <v>27</v>
      </c>
      <c r="C68" s="51">
        <f>'Motorista - SALVADOR'!C119</f>
        <v>0</v>
      </c>
      <c r="D68" s="4">
        <f>(D17+D51+D61+D67)*C68</f>
        <v>0</v>
      </c>
    </row>
    <row r="69" spans="1:4" ht="12.75">
      <c r="A69" s="7" t="s">
        <v>5</v>
      </c>
      <c r="B69" s="31" t="s">
        <v>26</v>
      </c>
      <c r="C69" s="41">
        <f>SUM(C70:C72)</f>
        <v>8.6499999999999994E-2</v>
      </c>
      <c r="D69" s="32">
        <f>((D82+D67+D68)/(1-C69))*C69</f>
        <v>0</v>
      </c>
    </row>
    <row r="70" spans="1:4" ht="12.75">
      <c r="A70" s="9"/>
      <c r="B70" s="31" t="s">
        <v>43</v>
      </c>
      <c r="C70" s="51">
        <f>'Motorista - SALVADOR'!C121</f>
        <v>6.4999999999999997E-3</v>
      </c>
      <c r="D70" s="4">
        <f>((D82+D67+D68)/(1-C69))*C70</f>
        <v>0</v>
      </c>
    </row>
    <row r="71" spans="1:4" ht="12.75">
      <c r="A71" s="9"/>
      <c r="B71" s="31" t="s">
        <v>44</v>
      </c>
      <c r="C71" s="51">
        <f>'Motorista - SALVADOR'!C122</f>
        <v>0.03</v>
      </c>
      <c r="D71" s="4">
        <f>((D82+D67+D68)/(1-C69))*C71</f>
        <v>0</v>
      </c>
    </row>
    <row r="72" spans="1:4" ht="12.75">
      <c r="A72" s="9"/>
      <c r="B72" s="31" t="s">
        <v>45</v>
      </c>
      <c r="C72" s="51">
        <f>'Motorista - SALVADOR'!C123</f>
        <v>0.05</v>
      </c>
      <c r="D72" s="4">
        <f>((D82+D67+D68)/(1-C69))*C72</f>
        <v>0</v>
      </c>
    </row>
    <row r="73" spans="1:4" ht="12.75">
      <c r="A73" s="2"/>
      <c r="B73" s="112" t="s">
        <v>110</v>
      </c>
      <c r="C73" s="26"/>
      <c r="D73" s="8">
        <f>D67+D68+D69</f>
        <v>0</v>
      </c>
    </row>
    <row r="74" spans="1:4" ht="12.75">
      <c r="A74" s="39" t="s">
        <v>111</v>
      </c>
      <c r="B74" s="38"/>
      <c r="C74" s="38"/>
      <c r="D74" s="34"/>
    </row>
    <row r="75" spans="1:4" ht="12.75">
      <c r="A75" s="39" t="s">
        <v>112</v>
      </c>
      <c r="B75" s="34"/>
      <c r="C75" s="34"/>
      <c r="D75" s="34"/>
    </row>
    <row r="76" spans="1:4">
      <c r="A76" s="34"/>
      <c r="B76" s="34"/>
      <c r="C76" s="34"/>
      <c r="D76" s="34"/>
    </row>
    <row r="77" spans="1:4" ht="12.75">
      <c r="A77" s="182" t="s">
        <v>68</v>
      </c>
      <c r="B77" s="182"/>
      <c r="C77" s="182"/>
      <c r="D77" s="182"/>
    </row>
    <row r="78" spans="1:4" ht="24" customHeight="1">
      <c r="A78" s="2"/>
      <c r="B78" s="183" t="s">
        <v>28</v>
      </c>
      <c r="C78" s="183"/>
      <c r="D78" s="115" t="s">
        <v>29</v>
      </c>
    </row>
    <row r="79" spans="1:4" ht="12.75">
      <c r="A79" s="27" t="s">
        <v>2</v>
      </c>
      <c r="B79" s="174" t="s">
        <v>30</v>
      </c>
      <c r="C79" s="174"/>
      <c r="D79" s="24">
        <f>D17</f>
        <v>0</v>
      </c>
    </row>
    <row r="80" spans="1:4" ht="12.75">
      <c r="A80" s="27" t="s">
        <v>4</v>
      </c>
      <c r="B80" s="174" t="s">
        <v>69</v>
      </c>
      <c r="C80" s="174"/>
      <c r="D80" s="24">
        <f>D51</f>
        <v>0</v>
      </c>
    </row>
    <row r="81" spans="1:4" ht="12.75">
      <c r="A81" s="27" t="s">
        <v>5</v>
      </c>
      <c r="B81" s="174" t="s">
        <v>70</v>
      </c>
      <c r="C81" s="174"/>
      <c r="D81" s="24">
        <f>D61</f>
        <v>0</v>
      </c>
    </row>
    <row r="82" spans="1:4" ht="16.5" customHeight="1">
      <c r="A82" s="175" t="s">
        <v>73</v>
      </c>
      <c r="B82" s="175"/>
      <c r="C82" s="175"/>
      <c r="D82" s="8">
        <f>SUM(D79:D81)</f>
        <v>0</v>
      </c>
    </row>
    <row r="83" spans="1:4" ht="12.75">
      <c r="A83" s="27" t="s">
        <v>8</v>
      </c>
      <c r="B83" s="177" t="s">
        <v>175</v>
      </c>
      <c r="C83" s="177"/>
      <c r="D83" s="24">
        <f>D73</f>
        <v>0</v>
      </c>
    </row>
    <row r="84" spans="1:4" ht="16.5" customHeight="1">
      <c r="A84" s="175" t="s">
        <v>31</v>
      </c>
      <c r="B84" s="175"/>
      <c r="C84" s="175"/>
      <c r="D84" s="8">
        <f>TRUNC((D82+D83),2)</f>
        <v>0</v>
      </c>
    </row>
    <row r="85" spans="1:4" ht="12.75" hidden="1" customHeight="1">
      <c r="A85" s="176" t="s">
        <v>115</v>
      </c>
      <c r="B85" s="176"/>
      <c r="C85" s="176"/>
      <c r="D85" s="176"/>
    </row>
    <row r="89" spans="1:4" hidden="1">
      <c r="C89" s="33"/>
    </row>
  </sheetData>
  <sheetProtection formatCells="0" formatColumns="0" formatRows="0" insertColumns="0" insertRows="0"/>
  <mergeCells count="41">
    <mergeCell ref="A82:C82"/>
    <mergeCell ref="B83:C83"/>
    <mergeCell ref="A84:C84"/>
    <mergeCell ref="A85:D85"/>
    <mergeCell ref="A65:D65"/>
    <mergeCell ref="A77:D77"/>
    <mergeCell ref="B78:C78"/>
    <mergeCell ref="B79:C79"/>
    <mergeCell ref="B80:C80"/>
    <mergeCell ref="B81:C81"/>
    <mergeCell ref="A64:D64"/>
    <mergeCell ref="A30:D30"/>
    <mergeCell ref="A32:D32"/>
    <mergeCell ref="A42:B42"/>
    <mergeCell ref="A43:D43"/>
    <mergeCell ref="A44:D44"/>
    <mergeCell ref="A45:D45"/>
    <mergeCell ref="A47:D47"/>
    <mergeCell ref="A51:B51"/>
    <mergeCell ref="A53:D53"/>
    <mergeCell ref="A61:B61"/>
    <mergeCell ref="A62:D62"/>
    <mergeCell ref="A29:D29"/>
    <mergeCell ref="B12:C12"/>
    <mergeCell ref="A15:C15"/>
    <mergeCell ref="B16:C16"/>
    <mergeCell ref="A17:C17"/>
    <mergeCell ref="A18:D18"/>
    <mergeCell ref="A19:D19"/>
    <mergeCell ref="A20:D20"/>
    <mergeCell ref="A21:D21"/>
    <mergeCell ref="A25:B25"/>
    <mergeCell ref="A27:B27"/>
    <mergeCell ref="A28:D28"/>
    <mergeCell ref="B11:C11"/>
    <mergeCell ref="A8:D8"/>
    <mergeCell ref="A5:B5"/>
    <mergeCell ref="C5:D5"/>
    <mergeCell ref="A6:B6"/>
    <mergeCell ref="C6:D6"/>
    <mergeCell ref="A10:D10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30" max="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V259"/>
  <sheetViews>
    <sheetView showGridLines="0" view="pageBreakPreview" zoomScaleNormal="100" zoomScaleSheetLayoutView="100" workbookViewId="0">
      <selection activeCell="C5" sqref="C5:D5"/>
    </sheetView>
  </sheetViews>
  <sheetFormatPr defaultColWidth="0.85546875" defaultRowHeight="0" customHeight="1" zeroHeight="1"/>
  <cols>
    <col min="1" max="1" width="5" style="76" customWidth="1"/>
    <col min="2" max="2" width="40.140625" style="76" customWidth="1"/>
    <col min="3" max="3" width="18" style="76" customWidth="1"/>
    <col min="4" max="4" width="36.85546875" style="76" customWidth="1"/>
    <col min="5" max="5" width="17.28515625" style="76" hidden="1" customWidth="1"/>
    <col min="6" max="255" width="0" style="76" hidden="1" customWidth="1"/>
    <col min="256" max="16384" width="0.85546875" style="76"/>
  </cols>
  <sheetData>
    <row r="1" spans="1:256" ht="12.75" customHeight="1">
      <c r="A1" s="248" t="s">
        <v>127</v>
      </c>
      <c r="B1" s="248"/>
      <c r="C1" s="248"/>
      <c r="D1" s="248"/>
      <c r="E1" s="248"/>
      <c r="F1" s="248"/>
      <c r="G1" s="248"/>
    </row>
    <row r="2" spans="1:256" ht="12.75" customHeight="1">
      <c r="A2" s="248" t="s">
        <v>163</v>
      </c>
      <c r="B2" s="248"/>
      <c r="C2" s="248"/>
      <c r="D2" s="248"/>
      <c r="E2" s="248"/>
      <c r="F2" s="248"/>
      <c r="G2" s="248"/>
    </row>
    <row r="3" spans="1:256" ht="12.75" customHeight="1">
      <c r="A3" s="248" t="s">
        <v>164</v>
      </c>
      <c r="B3" s="248"/>
      <c r="C3" s="248"/>
      <c r="D3" s="248"/>
      <c r="E3" s="248"/>
      <c r="F3" s="248"/>
      <c r="G3" s="248"/>
    </row>
    <row r="4" spans="1:256" ht="12.75" customHeight="1">
      <c r="A4" s="5"/>
      <c r="B4" s="5"/>
      <c r="C4" s="5"/>
      <c r="D4" s="5"/>
    </row>
    <row r="5" spans="1:256" ht="12.75" customHeight="1">
      <c r="A5" s="163" t="s">
        <v>37</v>
      </c>
      <c r="B5" s="163"/>
      <c r="C5" s="164" t="s">
        <v>218</v>
      </c>
      <c r="D5" s="164"/>
    </row>
    <row r="6" spans="1:256" ht="12.75" customHeight="1">
      <c r="A6" s="163" t="s">
        <v>33</v>
      </c>
      <c r="B6" s="163"/>
      <c r="C6" s="165" t="s">
        <v>178</v>
      </c>
      <c r="D6" s="165"/>
    </row>
    <row r="7" spans="1:256" ht="12.75" customHeight="1"/>
    <row r="8" spans="1:256" s="121" customFormat="1" ht="66" customHeight="1">
      <c r="A8" s="256" t="s">
        <v>262</v>
      </c>
      <c r="B8" s="256"/>
      <c r="C8" s="256"/>
      <c r="D8" s="256"/>
      <c r="E8" s="252" t="s">
        <v>154</v>
      </c>
      <c r="F8" s="252"/>
      <c r="G8" s="252"/>
      <c r="H8" s="252"/>
      <c r="I8" s="252" t="s">
        <v>154</v>
      </c>
      <c r="J8" s="252"/>
      <c r="K8" s="252"/>
      <c r="L8" s="252"/>
      <c r="M8" s="252" t="s">
        <v>154</v>
      </c>
      <c r="N8" s="252"/>
      <c r="O8" s="252"/>
      <c r="P8" s="252"/>
      <c r="Q8" s="252" t="s">
        <v>154</v>
      </c>
      <c r="R8" s="252"/>
      <c r="S8" s="252"/>
      <c r="T8" s="252"/>
      <c r="U8" s="252" t="s">
        <v>154</v>
      </c>
      <c r="V8" s="252"/>
      <c r="W8" s="252"/>
      <c r="X8" s="252"/>
      <c r="Y8" s="252" t="s">
        <v>154</v>
      </c>
      <c r="Z8" s="252"/>
      <c r="AA8" s="252"/>
      <c r="AB8" s="252"/>
      <c r="AC8" s="252" t="s">
        <v>154</v>
      </c>
      <c r="AD8" s="252"/>
      <c r="AE8" s="252"/>
      <c r="AF8" s="252"/>
      <c r="AG8" s="252" t="s">
        <v>154</v>
      </c>
      <c r="AH8" s="252"/>
      <c r="AI8" s="252"/>
      <c r="AJ8" s="252"/>
      <c r="AK8" s="252" t="s">
        <v>154</v>
      </c>
      <c r="AL8" s="252"/>
      <c r="AM8" s="252"/>
      <c r="AN8" s="252"/>
      <c r="AO8" s="252" t="s">
        <v>154</v>
      </c>
      <c r="AP8" s="252"/>
      <c r="AQ8" s="252"/>
      <c r="AR8" s="252"/>
      <c r="AS8" s="252" t="s">
        <v>154</v>
      </c>
      <c r="AT8" s="252"/>
      <c r="AU8" s="252"/>
      <c r="AV8" s="252"/>
      <c r="AW8" s="252" t="s">
        <v>154</v>
      </c>
      <c r="AX8" s="252"/>
      <c r="AY8" s="252"/>
      <c r="AZ8" s="252"/>
      <c r="BA8" s="252" t="s">
        <v>154</v>
      </c>
      <c r="BB8" s="252"/>
      <c r="BC8" s="252"/>
      <c r="BD8" s="252"/>
      <c r="BE8" s="252" t="s">
        <v>154</v>
      </c>
      <c r="BF8" s="252"/>
      <c r="BG8" s="252"/>
      <c r="BH8" s="252"/>
      <c r="BI8" s="252" t="s">
        <v>154</v>
      </c>
      <c r="BJ8" s="252"/>
      <c r="BK8" s="252"/>
      <c r="BL8" s="252"/>
      <c r="BM8" s="252" t="s">
        <v>154</v>
      </c>
      <c r="BN8" s="252"/>
      <c r="BO8" s="252"/>
      <c r="BP8" s="252"/>
      <c r="BQ8" s="252" t="s">
        <v>154</v>
      </c>
      <c r="BR8" s="252"/>
      <c r="BS8" s="252"/>
      <c r="BT8" s="252"/>
      <c r="BU8" s="252" t="s">
        <v>154</v>
      </c>
      <c r="BV8" s="252"/>
      <c r="BW8" s="252"/>
      <c r="BX8" s="252"/>
      <c r="BY8" s="252" t="s">
        <v>154</v>
      </c>
      <c r="BZ8" s="252"/>
      <c r="CA8" s="252"/>
      <c r="CB8" s="252"/>
      <c r="CC8" s="252" t="s">
        <v>154</v>
      </c>
      <c r="CD8" s="252"/>
      <c r="CE8" s="252"/>
      <c r="CF8" s="252"/>
      <c r="CG8" s="252" t="s">
        <v>154</v>
      </c>
      <c r="CH8" s="252"/>
      <c r="CI8" s="252"/>
      <c r="CJ8" s="252"/>
      <c r="CK8" s="252" t="s">
        <v>154</v>
      </c>
      <c r="CL8" s="252"/>
      <c r="CM8" s="252"/>
      <c r="CN8" s="252"/>
      <c r="CO8" s="252" t="s">
        <v>154</v>
      </c>
      <c r="CP8" s="252"/>
      <c r="CQ8" s="252"/>
      <c r="CR8" s="252"/>
      <c r="CS8" s="252" t="s">
        <v>154</v>
      </c>
      <c r="CT8" s="252"/>
      <c r="CU8" s="252"/>
      <c r="CV8" s="252"/>
      <c r="CW8" s="252" t="s">
        <v>154</v>
      </c>
      <c r="CX8" s="252"/>
      <c r="CY8" s="252"/>
      <c r="CZ8" s="252"/>
      <c r="DA8" s="252" t="s">
        <v>154</v>
      </c>
      <c r="DB8" s="252"/>
      <c r="DC8" s="252"/>
      <c r="DD8" s="252"/>
      <c r="DE8" s="252" t="s">
        <v>154</v>
      </c>
      <c r="DF8" s="252"/>
      <c r="DG8" s="252"/>
      <c r="DH8" s="252"/>
      <c r="DI8" s="252" t="s">
        <v>154</v>
      </c>
      <c r="DJ8" s="252"/>
      <c r="DK8" s="252"/>
      <c r="DL8" s="252"/>
      <c r="DM8" s="252" t="s">
        <v>154</v>
      </c>
      <c r="DN8" s="252"/>
      <c r="DO8" s="252"/>
      <c r="DP8" s="252"/>
      <c r="DQ8" s="252" t="s">
        <v>154</v>
      </c>
      <c r="DR8" s="252"/>
      <c r="DS8" s="252"/>
      <c r="DT8" s="252"/>
      <c r="DU8" s="252" t="s">
        <v>154</v>
      </c>
      <c r="DV8" s="252"/>
      <c r="DW8" s="252"/>
      <c r="DX8" s="252"/>
      <c r="DY8" s="252" t="s">
        <v>154</v>
      </c>
      <c r="DZ8" s="252"/>
      <c r="EA8" s="252"/>
      <c r="EB8" s="252"/>
      <c r="EC8" s="252" t="s">
        <v>154</v>
      </c>
      <c r="ED8" s="252"/>
      <c r="EE8" s="252"/>
      <c r="EF8" s="252"/>
      <c r="EG8" s="252" t="s">
        <v>154</v>
      </c>
      <c r="EH8" s="252"/>
      <c r="EI8" s="252"/>
      <c r="EJ8" s="252"/>
      <c r="EK8" s="252" t="s">
        <v>154</v>
      </c>
      <c r="EL8" s="252"/>
      <c r="EM8" s="252"/>
      <c r="EN8" s="252"/>
      <c r="EO8" s="252" t="s">
        <v>154</v>
      </c>
      <c r="EP8" s="252"/>
      <c r="EQ8" s="252"/>
      <c r="ER8" s="252"/>
      <c r="ES8" s="252" t="s">
        <v>154</v>
      </c>
      <c r="ET8" s="252"/>
      <c r="EU8" s="252"/>
      <c r="EV8" s="252"/>
      <c r="EW8" s="252" t="s">
        <v>154</v>
      </c>
      <c r="EX8" s="252"/>
      <c r="EY8" s="252"/>
      <c r="EZ8" s="252"/>
      <c r="FA8" s="252" t="s">
        <v>154</v>
      </c>
      <c r="FB8" s="252"/>
      <c r="FC8" s="252"/>
      <c r="FD8" s="252"/>
      <c r="FE8" s="252" t="s">
        <v>154</v>
      </c>
      <c r="FF8" s="252"/>
      <c r="FG8" s="252"/>
      <c r="FH8" s="252"/>
      <c r="FI8" s="252" t="s">
        <v>154</v>
      </c>
      <c r="FJ8" s="252"/>
      <c r="FK8" s="252"/>
      <c r="FL8" s="252"/>
      <c r="FM8" s="252" t="s">
        <v>154</v>
      </c>
      <c r="FN8" s="252"/>
      <c r="FO8" s="252"/>
      <c r="FP8" s="252"/>
      <c r="FQ8" s="252" t="s">
        <v>154</v>
      </c>
      <c r="FR8" s="252"/>
      <c r="FS8" s="252"/>
      <c r="FT8" s="252"/>
      <c r="FU8" s="252" t="s">
        <v>154</v>
      </c>
      <c r="FV8" s="252"/>
      <c r="FW8" s="252"/>
      <c r="FX8" s="252"/>
      <c r="FY8" s="252" t="s">
        <v>154</v>
      </c>
      <c r="FZ8" s="252"/>
      <c r="GA8" s="252"/>
      <c r="GB8" s="252"/>
      <c r="GC8" s="252" t="s">
        <v>154</v>
      </c>
      <c r="GD8" s="252"/>
      <c r="GE8" s="252"/>
      <c r="GF8" s="252"/>
      <c r="GG8" s="252" t="s">
        <v>154</v>
      </c>
      <c r="GH8" s="252"/>
      <c r="GI8" s="252"/>
      <c r="GJ8" s="252"/>
      <c r="GK8" s="252" t="s">
        <v>154</v>
      </c>
      <c r="GL8" s="252"/>
      <c r="GM8" s="252"/>
      <c r="GN8" s="252"/>
      <c r="GO8" s="252" t="s">
        <v>154</v>
      </c>
      <c r="GP8" s="252"/>
      <c r="GQ8" s="252"/>
      <c r="GR8" s="252"/>
      <c r="GS8" s="252" t="s">
        <v>154</v>
      </c>
      <c r="GT8" s="252"/>
      <c r="GU8" s="252"/>
      <c r="GV8" s="252"/>
      <c r="GW8" s="252" t="s">
        <v>154</v>
      </c>
      <c r="GX8" s="252"/>
      <c r="GY8" s="252"/>
      <c r="GZ8" s="252"/>
      <c r="HA8" s="252" t="s">
        <v>154</v>
      </c>
      <c r="HB8" s="252"/>
      <c r="HC8" s="252"/>
      <c r="HD8" s="252"/>
      <c r="HE8" s="252" t="s">
        <v>154</v>
      </c>
      <c r="HF8" s="252"/>
      <c r="HG8" s="252"/>
      <c r="HH8" s="252"/>
      <c r="HI8" s="252" t="s">
        <v>154</v>
      </c>
      <c r="HJ8" s="252"/>
      <c r="HK8" s="252"/>
      <c r="HL8" s="252"/>
      <c r="HM8" s="252" t="s">
        <v>154</v>
      </c>
      <c r="HN8" s="252"/>
      <c r="HO8" s="252"/>
      <c r="HP8" s="252"/>
      <c r="HQ8" s="252" t="s">
        <v>154</v>
      </c>
      <c r="HR8" s="252"/>
      <c r="HS8" s="252"/>
      <c r="HT8" s="252"/>
      <c r="HU8" s="252" t="s">
        <v>154</v>
      </c>
      <c r="HV8" s="252"/>
      <c r="HW8" s="252"/>
      <c r="HX8" s="252"/>
      <c r="HY8" s="252" t="s">
        <v>154</v>
      </c>
      <c r="HZ8" s="252"/>
      <c r="IA8" s="252"/>
      <c r="IB8" s="252"/>
      <c r="IC8" s="252" t="s">
        <v>154</v>
      </c>
      <c r="ID8" s="252"/>
      <c r="IE8" s="252"/>
      <c r="IF8" s="252"/>
      <c r="IG8" s="252" t="s">
        <v>154</v>
      </c>
      <c r="IH8" s="252"/>
      <c r="II8" s="252"/>
      <c r="IJ8" s="252"/>
      <c r="IK8" s="252" t="s">
        <v>154</v>
      </c>
      <c r="IL8" s="252"/>
      <c r="IM8" s="252"/>
      <c r="IN8" s="252"/>
      <c r="IO8" s="252" t="s">
        <v>154</v>
      </c>
      <c r="IP8" s="252"/>
      <c r="IQ8" s="252"/>
      <c r="IR8" s="252"/>
      <c r="IS8" s="252" t="s">
        <v>154</v>
      </c>
      <c r="IT8" s="252"/>
      <c r="IU8" s="252"/>
      <c r="IV8" s="252"/>
    </row>
    <row r="9" spans="1:256" s="137" customFormat="1" ht="12.75" customHeight="1"/>
    <row r="10" spans="1:256" ht="12.75" customHeight="1">
      <c r="A10" s="253" t="s">
        <v>153</v>
      </c>
      <c r="B10" s="253"/>
      <c r="C10" s="253"/>
      <c r="D10" s="253"/>
    </row>
    <row r="11" spans="1:256" ht="12.75" customHeight="1">
      <c r="A11" s="73"/>
      <c r="B11" s="73"/>
      <c r="C11" s="73"/>
      <c r="D11" s="72"/>
    </row>
    <row r="12" spans="1:256" ht="12.75" customHeight="1">
      <c r="A12" s="123">
        <v>1</v>
      </c>
      <c r="B12" s="244" t="s">
        <v>152</v>
      </c>
      <c r="C12" s="244"/>
      <c r="D12" s="123" t="s">
        <v>1</v>
      </c>
    </row>
    <row r="13" spans="1:256" ht="12.75" customHeight="1">
      <c r="A13" s="89"/>
      <c r="B13" s="254" t="s">
        <v>170</v>
      </c>
      <c r="C13" s="254"/>
      <c r="D13" s="125"/>
    </row>
    <row r="14" spans="1:256" ht="12.75" customHeight="1">
      <c r="A14" s="89"/>
      <c r="B14" s="245" t="s">
        <v>151</v>
      </c>
      <c r="C14" s="246"/>
      <c r="D14" s="91">
        <f>D13</f>
        <v>0</v>
      </c>
    </row>
    <row r="15" spans="1:256" ht="12.75" customHeight="1">
      <c r="A15" s="92">
        <v>2</v>
      </c>
      <c r="B15" s="124" t="s">
        <v>150</v>
      </c>
      <c r="C15" s="92" t="s">
        <v>15</v>
      </c>
      <c r="D15" s="92" t="s">
        <v>1</v>
      </c>
    </row>
    <row r="16" spans="1:256" ht="12.75" customHeight="1">
      <c r="A16" s="89" t="s">
        <v>2</v>
      </c>
      <c r="B16" s="122" t="s">
        <v>25</v>
      </c>
      <c r="C16" s="95">
        <f>'Motorista - SALVADOR'!C118</f>
        <v>0</v>
      </c>
      <c r="D16" s="96">
        <f>D14*C16</f>
        <v>0</v>
      </c>
    </row>
    <row r="17" spans="1:4" ht="12.75" customHeight="1">
      <c r="A17" s="89" t="s">
        <v>4</v>
      </c>
      <c r="B17" s="122" t="s">
        <v>27</v>
      </c>
      <c r="C17" s="95">
        <f>'Motorista - SALVADOR'!C119</f>
        <v>0</v>
      </c>
      <c r="D17" s="90">
        <f>(D14+D16)*C17</f>
        <v>0</v>
      </c>
    </row>
    <row r="18" spans="1:4" ht="12.75" customHeight="1">
      <c r="A18" s="92"/>
      <c r="B18" s="247" t="s">
        <v>149</v>
      </c>
      <c r="C18" s="247"/>
      <c r="D18" s="97">
        <f>SUM(D16:D17)</f>
        <v>0</v>
      </c>
    </row>
    <row r="19" spans="1:4" ht="12.75" customHeight="1">
      <c r="A19" s="245"/>
      <c r="B19" s="251"/>
      <c r="C19" s="251"/>
      <c r="D19" s="246"/>
    </row>
    <row r="20" spans="1:4" ht="12.75" customHeight="1">
      <c r="A20" s="92">
        <v>3</v>
      </c>
      <c r="B20" s="124" t="s">
        <v>26</v>
      </c>
      <c r="C20" s="92" t="s">
        <v>15</v>
      </c>
      <c r="D20" s="92" t="s">
        <v>1</v>
      </c>
    </row>
    <row r="21" spans="1:4" ht="12.75" customHeight="1">
      <c r="A21" s="98"/>
      <c r="B21" s="23" t="s">
        <v>43</v>
      </c>
      <c r="C21" s="95">
        <f>'Motorista - SALVADOR'!C121</f>
        <v>6.4999999999999997E-3</v>
      </c>
      <c r="D21" s="90">
        <f>((D14+D18)/(1-C24))*C21</f>
        <v>0</v>
      </c>
    </row>
    <row r="22" spans="1:4" ht="12.75" customHeight="1">
      <c r="A22" s="98"/>
      <c r="B22" s="23" t="s">
        <v>44</v>
      </c>
      <c r="C22" s="95">
        <f>'Motorista - SALVADOR'!C122</f>
        <v>0.03</v>
      </c>
      <c r="D22" s="90">
        <f>((D14+D18)/(1-C24))*C22</f>
        <v>0</v>
      </c>
    </row>
    <row r="23" spans="1:4" ht="12.75" customHeight="1">
      <c r="A23" s="98"/>
      <c r="B23" s="23" t="s">
        <v>45</v>
      </c>
      <c r="C23" s="95">
        <f>'Motorista - SALVADOR'!C123</f>
        <v>0.05</v>
      </c>
      <c r="D23" s="90">
        <f>((D14+D18)/(1-C24))*C23</f>
        <v>0</v>
      </c>
    </row>
    <row r="24" spans="1:4" ht="12.75" customHeight="1">
      <c r="A24" s="92"/>
      <c r="B24" s="124" t="s">
        <v>148</v>
      </c>
      <c r="C24" s="99">
        <f>SUM(C21:C23)</f>
        <v>8.6499999999999994E-2</v>
      </c>
      <c r="D24" s="97">
        <f>SUM(D21:D23)</f>
        <v>0</v>
      </c>
    </row>
    <row r="25" spans="1:4" ht="12.75" customHeight="1">
      <c r="A25" s="241"/>
      <c r="B25" s="242"/>
      <c r="C25" s="242"/>
      <c r="D25" s="243"/>
    </row>
    <row r="26" spans="1:4" ht="12.75" customHeight="1">
      <c r="A26" s="66"/>
      <c r="B26" s="250" t="s">
        <v>147</v>
      </c>
      <c r="C26" s="250"/>
      <c r="D26" s="65">
        <f>TRUNC((D14+D18+D24),2)</f>
        <v>0</v>
      </c>
    </row>
    <row r="27" spans="1:4" ht="12.75" customHeight="1">
      <c r="B27" s="249" t="s">
        <v>146</v>
      </c>
      <c r="C27" s="249"/>
      <c r="D27" s="249"/>
    </row>
    <row r="28" spans="1:4" ht="12">
      <c r="B28" s="240" t="s">
        <v>145</v>
      </c>
      <c r="C28" s="240"/>
      <c r="D28" s="240"/>
    </row>
    <row r="29" spans="1:4" ht="55.5" customHeight="1">
      <c r="B29" s="239" t="s">
        <v>144</v>
      </c>
      <c r="C29" s="240"/>
      <c r="D29" s="240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82">
    <mergeCell ref="B27:D27"/>
    <mergeCell ref="B28:D28"/>
    <mergeCell ref="B29:D29"/>
    <mergeCell ref="B13:C13"/>
    <mergeCell ref="B14:C14"/>
    <mergeCell ref="B18:C18"/>
    <mergeCell ref="A19:D19"/>
    <mergeCell ref="A25:D25"/>
    <mergeCell ref="B26:C26"/>
    <mergeCell ref="IG8:IJ8"/>
    <mergeCell ref="IK8:IN8"/>
    <mergeCell ref="IO8:IR8"/>
    <mergeCell ref="IS8:IV8"/>
    <mergeCell ref="A10:D10"/>
    <mergeCell ref="HY8:IB8"/>
    <mergeCell ref="IC8:IF8"/>
    <mergeCell ref="GG8:GJ8"/>
    <mergeCell ref="EO8:ER8"/>
    <mergeCell ref="ES8:EV8"/>
    <mergeCell ref="EW8:EZ8"/>
    <mergeCell ref="FA8:FD8"/>
    <mergeCell ref="FE8:FH8"/>
    <mergeCell ref="FI8:FL8"/>
    <mergeCell ref="DQ8:DT8"/>
    <mergeCell ref="DU8:DX8"/>
    <mergeCell ref="B12:C12"/>
    <mergeCell ref="HI8:HL8"/>
    <mergeCell ref="HM8:HP8"/>
    <mergeCell ref="HQ8:HT8"/>
    <mergeCell ref="HU8:HX8"/>
    <mergeCell ref="GK8:GN8"/>
    <mergeCell ref="GO8:GR8"/>
    <mergeCell ref="GS8:GV8"/>
    <mergeCell ref="GW8:GZ8"/>
    <mergeCell ref="HA8:HD8"/>
    <mergeCell ref="HE8:HH8"/>
    <mergeCell ref="FM8:FP8"/>
    <mergeCell ref="FQ8:FT8"/>
    <mergeCell ref="FU8:FX8"/>
    <mergeCell ref="FY8:GB8"/>
    <mergeCell ref="GC8:GF8"/>
    <mergeCell ref="DY8:EB8"/>
    <mergeCell ref="EC8:EF8"/>
    <mergeCell ref="EG8:EJ8"/>
    <mergeCell ref="EK8:EN8"/>
    <mergeCell ref="CS8:CV8"/>
    <mergeCell ref="CW8:CZ8"/>
    <mergeCell ref="DA8:DD8"/>
    <mergeCell ref="DE8:DH8"/>
    <mergeCell ref="DI8:DL8"/>
    <mergeCell ref="DM8:DP8"/>
    <mergeCell ref="CO8:CR8"/>
    <mergeCell ref="AW8:AZ8"/>
    <mergeCell ref="BA8:BD8"/>
    <mergeCell ref="BE8:BH8"/>
    <mergeCell ref="BI8:BL8"/>
    <mergeCell ref="BM8:BP8"/>
    <mergeCell ref="BQ8:BT8"/>
    <mergeCell ref="BU8:BX8"/>
    <mergeCell ref="BY8:CB8"/>
    <mergeCell ref="CC8:CF8"/>
    <mergeCell ref="CG8:CJ8"/>
    <mergeCell ref="CK8:CN8"/>
    <mergeCell ref="AS8:AV8"/>
    <mergeCell ref="A8:D8"/>
    <mergeCell ref="E8:H8"/>
    <mergeCell ref="I8:L8"/>
    <mergeCell ref="M8:P8"/>
    <mergeCell ref="Q8:T8"/>
    <mergeCell ref="U8:X8"/>
    <mergeCell ref="Y8:AB8"/>
    <mergeCell ref="AC8:AF8"/>
    <mergeCell ref="AG8:AJ8"/>
    <mergeCell ref="AK8:AN8"/>
    <mergeCell ref="AO8:AR8"/>
    <mergeCell ref="A6:B6"/>
    <mergeCell ref="C6:D6"/>
    <mergeCell ref="A1:G1"/>
    <mergeCell ref="A2:G2"/>
    <mergeCell ref="A3:G3"/>
    <mergeCell ref="A5:B5"/>
    <mergeCell ref="C5:D5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V259"/>
  <sheetViews>
    <sheetView showGridLines="0" view="pageBreakPreview" zoomScaleNormal="100" zoomScaleSheetLayoutView="100" workbookViewId="0">
      <selection activeCell="IV1" sqref="IV1:JE1048576"/>
    </sheetView>
  </sheetViews>
  <sheetFormatPr defaultColWidth="0.85546875" defaultRowHeight="0" customHeight="1" zeroHeight="1"/>
  <cols>
    <col min="1" max="1" width="5" style="76" customWidth="1"/>
    <col min="2" max="2" width="40.140625" style="76" customWidth="1"/>
    <col min="3" max="3" width="18" style="76" customWidth="1"/>
    <col min="4" max="4" width="32.42578125" style="76" customWidth="1"/>
    <col min="5" max="5" width="17.28515625" style="76" hidden="1" customWidth="1"/>
    <col min="6" max="255" width="0" style="76" hidden="1" customWidth="1"/>
    <col min="256" max="16384" width="0.85546875" style="76"/>
  </cols>
  <sheetData>
    <row r="1" spans="1:256" ht="12.75" customHeight="1">
      <c r="A1" s="248" t="s">
        <v>127</v>
      </c>
      <c r="B1" s="248"/>
      <c r="C1" s="248"/>
      <c r="D1" s="248"/>
      <c r="E1" s="248"/>
      <c r="F1" s="248"/>
      <c r="G1" s="248"/>
    </row>
    <row r="2" spans="1:256" ht="12.75" customHeight="1">
      <c r="A2" s="248" t="s">
        <v>163</v>
      </c>
      <c r="B2" s="248"/>
      <c r="C2" s="248"/>
      <c r="D2" s="248"/>
      <c r="E2" s="248"/>
      <c r="F2" s="248"/>
      <c r="G2" s="248"/>
    </row>
    <row r="3" spans="1:256" ht="12.75" customHeight="1">
      <c r="A3" s="248" t="s">
        <v>164</v>
      </c>
      <c r="B3" s="248"/>
      <c r="C3" s="248"/>
      <c r="D3" s="248"/>
      <c r="E3" s="248"/>
      <c r="F3" s="248"/>
      <c r="G3" s="248"/>
    </row>
    <row r="4" spans="1:256" ht="12.75" customHeight="1">
      <c r="A4" s="5"/>
      <c r="B4" s="5"/>
      <c r="C4" s="5"/>
      <c r="D4" s="5"/>
    </row>
    <row r="5" spans="1:256" ht="12.75" customHeight="1">
      <c r="A5" s="163" t="s">
        <v>37</v>
      </c>
      <c r="B5" s="163"/>
      <c r="C5" s="164" t="s">
        <v>218</v>
      </c>
      <c r="D5" s="164"/>
    </row>
    <row r="6" spans="1:256" ht="12.75" customHeight="1">
      <c r="A6" s="163" t="s">
        <v>33</v>
      </c>
      <c r="B6" s="163"/>
      <c r="C6" s="165" t="s">
        <v>178</v>
      </c>
      <c r="D6" s="165"/>
    </row>
    <row r="7" spans="1:256" ht="12.75" customHeight="1"/>
    <row r="8" spans="1:256" s="121" customFormat="1" ht="48.75" customHeight="1">
      <c r="A8" s="256" t="s">
        <v>262</v>
      </c>
      <c r="B8" s="256"/>
      <c r="C8" s="256"/>
      <c r="D8" s="256"/>
      <c r="E8" s="252" t="s">
        <v>154</v>
      </c>
      <c r="F8" s="252"/>
      <c r="G8" s="252"/>
      <c r="H8" s="252"/>
      <c r="I8" s="252" t="s">
        <v>154</v>
      </c>
      <c r="J8" s="252"/>
      <c r="K8" s="252"/>
      <c r="L8" s="252"/>
      <c r="M8" s="252" t="s">
        <v>154</v>
      </c>
      <c r="N8" s="252"/>
      <c r="O8" s="252"/>
      <c r="P8" s="252"/>
      <c r="Q8" s="252" t="s">
        <v>154</v>
      </c>
      <c r="R8" s="252"/>
      <c r="S8" s="252"/>
      <c r="T8" s="252"/>
      <c r="U8" s="252" t="s">
        <v>154</v>
      </c>
      <c r="V8" s="252"/>
      <c r="W8" s="252"/>
      <c r="X8" s="252"/>
      <c r="Y8" s="252" t="s">
        <v>154</v>
      </c>
      <c r="Z8" s="252"/>
      <c r="AA8" s="252"/>
      <c r="AB8" s="252"/>
      <c r="AC8" s="252" t="s">
        <v>154</v>
      </c>
      <c r="AD8" s="252"/>
      <c r="AE8" s="252"/>
      <c r="AF8" s="252"/>
      <c r="AG8" s="252" t="s">
        <v>154</v>
      </c>
      <c r="AH8" s="252"/>
      <c r="AI8" s="252"/>
      <c r="AJ8" s="252"/>
      <c r="AK8" s="252" t="s">
        <v>154</v>
      </c>
      <c r="AL8" s="252"/>
      <c r="AM8" s="252"/>
      <c r="AN8" s="252"/>
      <c r="AO8" s="252" t="s">
        <v>154</v>
      </c>
      <c r="AP8" s="252"/>
      <c r="AQ8" s="252"/>
      <c r="AR8" s="252"/>
      <c r="AS8" s="252" t="s">
        <v>154</v>
      </c>
      <c r="AT8" s="252"/>
      <c r="AU8" s="252"/>
      <c r="AV8" s="252"/>
      <c r="AW8" s="252" t="s">
        <v>154</v>
      </c>
      <c r="AX8" s="252"/>
      <c r="AY8" s="252"/>
      <c r="AZ8" s="252"/>
      <c r="BA8" s="252" t="s">
        <v>154</v>
      </c>
      <c r="BB8" s="252"/>
      <c r="BC8" s="252"/>
      <c r="BD8" s="252"/>
      <c r="BE8" s="252" t="s">
        <v>154</v>
      </c>
      <c r="BF8" s="252"/>
      <c r="BG8" s="252"/>
      <c r="BH8" s="252"/>
      <c r="BI8" s="252" t="s">
        <v>154</v>
      </c>
      <c r="BJ8" s="252"/>
      <c r="BK8" s="252"/>
      <c r="BL8" s="252"/>
      <c r="BM8" s="252" t="s">
        <v>154</v>
      </c>
      <c r="BN8" s="252"/>
      <c r="BO8" s="252"/>
      <c r="BP8" s="252"/>
      <c r="BQ8" s="252" t="s">
        <v>154</v>
      </c>
      <c r="BR8" s="252"/>
      <c r="BS8" s="252"/>
      <c r="BT8" s="252"/>
      <c r="BU8" s="252" t="s">
        <v>154</v>
      </c>
      <c r="BV8" s="252"/>
      <c r="BW8" s="252"/>
      <c r="BX8" s="252"/>
      <c r="BY8" s="252" t="s">
        <v>154</v>
      </c>
      <c r="BZ8" s="252"/>
      <c r="CA8" s="252"/>
      <c r="CB8" s="252"/>
      <c r="CC8" s="252" t="s">
        <v>154</v>
      </c>
      <c r="CD8" s="252"/>
      <c r="CE8" s="252"/>
      <c r="CF8" s="252"/>
      <c r="CG8" s="252" t="s">
        <v>154</v>
      </c>
      <c r="CH8" s="252"/>
      <c r="CI8" s="252"/>
      <c r="CJ8" s="252"/>
      <c r="CK8" s="252" t="s">
        <v>154</v>
      </c>
      <c r="CL8" s="252"/>
      <c r="CM8" s="252"/>
      <c r="CN8" s="252"/>
      <c r="CO8" s="252" t="s">
        <v>154</v>
      </c>
      <c r="CP8" s="252"/>
      <c r="CQ8" s="252"/>
      <c r="CR8" s="252"/>
      <c r="CS8" s="252" t="s">
        <v>154</v>
      </c>
      <c r="CT8" s="252"/>
      <c r="CU8" s="252"/>
      <c r="CV8" s="252"/>
      <c r="CW8" s="252" t="s">
        <v>154</v>
      </c>
      <c r="CX8" s="252"/>
      <c r="CY8" s="252"/>
      <c r="CZ8" s="252"/>
      <c r="DA8" s="252" t="s">
        <v>154</v>
      </c>
      <c r="DB8" s="252"/>
      <c r="DC8" s="252"/>
      <c r="DD8" s="252"/>
      <c r="DE8" s="252" t="s">
        <v>154</v>
      </c>
      <c r="DF8" s="252"/>
      <c r="DG8" s="252"/>
      <c r="DH8" s="252"/>
      <c r="DI8" s="252" t="s">
        <v>154</v>
      </c>
      <c r="DJ8" s="252"/>
      <c r="DK8" s="252"/>
      <c r="DL8" s="252"/>
      <c r="DM8" s="252" t="s">
        <v>154</v>
      </c>
      <c r="DN8" s="252"/>
      <c r="DO8" s="252"/>
      <c r="DP8" s="252"/>
      <c r="DQ8" s="252" t="s">
        <v>154</v>
      </c>
      <c r="DR8" s="252"/>
      <c r="DS8" s="252"/>
      <c r="DT8" s="252"/>
      <c r="DU8" s="252" t="s">
        <v>154</v>
      </c>
      <c r="DV8" s="252"/>
      <c r="DW8" s="252"/>
      <c r="DX8" s="252"/>
      <c r="DY8" s="252" t="s">
        <v>154</v>
      </c>
      <c r="DZ8" s="252"/>
      <c r="EA8" s="252"/>
      <c r="EB8" s="252"/>
      <c r="EC8" s="252" t="s">
        <v>154</v>
      </c>
      <c r="ED8" s="252"/>
      <c r="EE8" s="252"/>
      <c r="EF8" s="252"/>
      <c r="EG8" s="252" t="s">
        <v>154</v>
      </c>
      <c r="EH8" s="252"/>
      <c r="EI8" s="252"/>
      <c r="EJ8" s="252"/>
      <c r="EK8" s="252" t="s">
        <v>154</v>
      </c>
      <c r="EL8" s="252"/>
      <c r="EM8" s="252"/>
      <c r="EN8" s="252"/>
      <c r="EO8" s="252" t="s">
        <v>154</v>
      </c>
      <c r="EP8" s="252"/>
      <c r="EQ8" s="252"/>
      <c r="ER8" s="252"/>
      <c r="ES8" s="252" t="s">
        <v>154</v>
      </c>
      <c r="ET8" s="252"/>
      <c r="EU8" s="252"/>
      <c r="EV8" s="252"/>
      <c r="EW8" s="252" t="s">
        <v>154</v>
      </c>
      <c r="EX8" s="252"/>
      <c r="EY8" s="252"/>
      <c r="EZ8" s="252"/>
      <c r="FA8" s="252" t="s">
        <v>154</v>
      </c>
      <c r="FB8" s="252"/>
      <c r="FC8" s="252"/>
      <c r="FD8" s="252"/>
      <c r="FE8" s="252" t="s">
        <v>154</v>
      </c>
      <c r="FF8" s="252"/>
      <c r="FG8" s="252"/>
      <c r="FH8" s="252"/>
      <c r="FI8" s="252" t="s">
        <v>154</v>
      </c>
      <c r="FJ8" s="252"/>
      <c r="FK8" s="252"/>
      <c r="FL8" s="252"/>
      <c r="FM8" s="252" t="s">
        <v>154</v>
      </c>
      <c r="FN8" s="252"/>
      <c r="FO8" s="252"/>
      <c r="FP8" s="252"/>
      <c r="FQ8" s="252" t="s">
        <v>154</v>
      </c>
      <c r="FR8" s="252"/>
      <c r="FS8" s="252"/>
      <c r="FT8" s="252"/>
      <c r="FU8" s="252" t="s">
        <v>154</v>
      </c>
      <c r="FV8" s="252"/>
      <c r="FW8" s="252"/>
      <c r="FX8" s="252"/>
      <c r="FY8" s="252" t="s">
        <v>154</v>
      </c>
      <c r="FZ8" s="252"/>
      <c r="GA8" s="252"/>
      <c r="GB8" s="252"/>
      <c r="GC8" s="252" t="s">
        <v>154</v>
      </c>
      <c r="GD8" s="252"/>
      <c r="GE8" s="252"/>
      <c r="GF8" s="252"/>
      <c r="GG8" s="252" t="s">
        <v>154</v>
      </c>
      <c r="GH8" s="252"/>
      <c r="GI8" s="252"/>
      <c r="GJ8" s="252"/>
      <c r="GK8" s="252" t="s">
        <v>154</v>
      </c>
      <c r="GL8" s="252"/>
      <c r="GM8" s="252"/>
      <c r="GN8" s="252"/>
      <c r="GO8" s="252" t="s">
        <v>154</v>
      </c>
      <c r="GP8" s="252"/>
      <c r="GQ8" s="252"/>
      <c r="GR8" s="252"/>
      <c r="GS8" s="252" t="s">
        <v>154</v>
      </c>
      <c r="GT8" s="252"/>
      <c r="GU8" s="252"/>
      <c r="GV8" s="252"/>
      <c r="GW8" s="252" t="s">
        <v>154</v>
      </c>
      <c r="GX8" s="252"/>
      <c r="GY8" s="252"/>
      <c r="GZ8" s="252"/>
      <c r="HA8" s="252" t="s">
        <v>154</v>
      </c>
      <c r="HB8" s="252"/>
      <c r="HC8" s="252"/>
      <c r="HD8" s="252"/>
      <c r="HE8" s="252" t="s">
        <v>154</v>
      </c>
      <c r="HF8" s="252"/>
      <c r="HG8" s="252"/>
      <c r="HH8" s="252"/>
      <c r="HI8" s="252" t="s">
        <v>154</v>
      </c>
      <c r="HJ8" s="252"/>
      <c r="HK8" s="252"/>
      <c r="HL8" s="252"/>
      <c r="HM8" s="252" t="s">
        <v>154</v>
      </c>
      <c r="HN8" s="252"/>
      <c r="HO8" s="252"/>
      <c r="HP8" s="252"/>
      <c r="HQ8" s="252" t="s">
        <v>154</v>
      </c>
      <c r="HR8" s="252"/>
      <c r="HS8" s="252"/>
      <c r="HT8" s="252"/>
      <c r="HU8" s="252" t="s">
        <v>154</v>
      </c>
      <c r="HV8" s="252"/>
      <c r="HW8" s="252"/>
      <c r="HX8" s="252"/>
      <c r="HY8" s="252" t="s">
        <v>154</v>
      </c>
      <c r="HZ8" s="252"/>
      <c r="IA8" s="252"/>
      <c r="IB8" s="252"/>
      <c r="IC8" s="252" t="s">
        <v>154</v>
      </c>
      <c r="ID8" s="252"/>
      <c r="IE8" s="252"/>
      <c r="IF8" s="252"/>
      <c r="IG8" s="252" t="s">
        <v>154</v>
      </c>
      <c r="IH8" s="252"/>
      <c r="II8" s="252"/>
      <c r="IJ8" s="252"/>
      <c r="IK8" s="252" t="s">
        <v>154</v>
      </c>
      <c r="IL8" s="252"/>
      <c r="IM8" s="252"/>
      <c r="IN8" s="252"/>
      <c r="IO8" s="252" t="s">
        <v>154</v>
      </c>
      <c r="IP8" s="252"/>
      <c r="IQ8" s="252"/>
      <c r="IR8" s="252"/>
      <c r="IS8" s="252" t="s">
        <v>154</v>
      </c>
      <c r="IT8" s="252"/>
      <c r="IU8" s="252"/>
      <c r="IV8" s="252"/>
    </row>
    <row r="9" spans="1:256" s="137" customFormat="1" ht="12.75" customHeight="1"/>
    <row r="10" spans="1:256" ht="12.75" customHeight="1">
      <c r="A10" s="253" t="s">
        <v>153</v>
      </c>
      <c r="B10" s="253"/>
      <c r="C10" s="253"/>
      <c r="D10" s="253"/>
    </row>
    <row r="11" spans="1:256" ht="12.75" customHeight="1">
      <c r="A11" s="73"/>
      <c r="B11" s="73"/>
      <c r="C11" s="73"/>
      <c r="D11" s="72"/>
    </row>
    <row r="12" spans="1:256" ht="12.75" customHeight="1">
      <c r="A12" s="123">
        <v>1</v>
      </c>
      <c r="B12" s="244" t="s">
        <v>152</v>
      </c>
      <c r="C12" s="244"/>
      <c r="D12" s="123" t="s">
        <v>1</v>
      </c>
    </row>
    <row r="13" spans="1:256" ht="12.75" customHeight="1">
      <c r="A13" s="89"/>
      <c r="B13" s="254" t="s">
        <v>171</v>
      </c>
      <c r="C13" s="254"/>
      <c r="D13" s="125"/>
    </row>
    <row r="14" spans="1:256" ht="12.75" customHeight="1">
      <c r="A14" s="89"/>
      <c r="B14" s="245" t="s">
        <v>151</v>
      </c>
      <c r="C14" s="246"/>
      <c r="D14" s="91">
        <f>D13</f>
        <v>0</v>
      </c>
    </row>
    <row r="15" spans="1:256" ht="12.75" customHeight="1">
      <c r="A15" s="92">
        <v>2</v>
      </c>
      <c r="B15" s="124" t="s">
        <v>150</v>
      </c>
      <c r="C15" s="92" t="s">
        <v>15</v>
      </c>
      <c r="D15" s="92" t="s">
        <v>1</v>
      </c>
    </row>
    <row r="16" spans="1:256" ht="12.75" customHeight="1">
      <c r="A16" s="89" t="s">
        <v>2</v>
      </c>
      <c r="B16" s="122" t="s">
        <v>25</v>
      </c>
      <c r="C16" s="95">
        <f>'Motorista - SALVADOR'!C118</f>
        <v>0</v>
      </c>
      <c r="D16" s="96">
        <f>D14*C16</f>
        <v>0</v>
      </c>
    </row>
    <row r="17" spans="1:4" ht="12.75" customHeight="1">
      <c r="A17" s="89" t="s">
        <v>4</v>
      </c>
      <c r="B17" s="122" t="s">
        <v>27</v>
      </c>
      <c r="C17" s="95">
        <f>'Motorista - SALVADOR'!C119</f>
        <v>0</v>
      </c>
      <c r="D17" s="90">
        <f>(D14+D16)*C17</f>
        <v>0</v>
      </c>
    </row>
    <row r="18" spans="1:4" ht="12.75" customHeight="1">
      <c r="A18" s="92"/>
      <c r="B18" s="247" t="s">
        <v>149</v>
      </c>
      <c r="C18" s="247"/>
      <c r="D18" s="97">
        <f>SUM(D16:D17)</f>
        <v>0</v>
      </c>
    </row>
    <row r="19" spans="1:4" ht="12.75" customHeight="1">
      <c r="A19" s="245"/>
      <c r="B19" s="251"/>
      <c r="C19" s="251"/>
      <c r="D19" s="246"/>
    </row>
    <row r="20" spans="1:4" ht="12.75" customHeight="1">
      <c r="A20" s="92">
        <v>3</v>
      </c>
      <c r="B20" s="124" t="s">
        <v>26</v>
      </c>
      <c r="C20" s="92" t="s">
        <v>15</v>
      </c>
      <c r="D20" s="92" t="s">
        <v>1</v>
      </c>
    </row>
    <row r="21" spans="1:4" ht="12.75" customHeight="1">
      <c r="A21" s="98"/>
      <c r="B21" s="23" t="s">
        <v>43</v>
      </c>
      <c r="C21" s="95">
        <f>'Motorista - SALVADOR'!C121</f>
        <v>6.4999999999999997E-3</v>
      </c>
      <c r="D21" s="90">
        <f>((D14+D18)/(1-C24))*C21</f>
        <v>0</v>
      </c>
    </row>
    <row r="22" spans="1:4" ht="12.75" customHeight="1">
      <c r="A22" s="98"/>
      <c r="B22" s="23" t="s">
        <v>44</v>
      </c>
      <c r="C22" s="95">
        <f>'Motorista - SALVADOR'!C122</f>
        <v>0.03</v>
      </c>
      <c r="D22" s="90">
        <f>((D14+D18)/(1-C24))*C22</f>
        <v>0</v>
      </c>
    </row>
    <row r="23" spans="1:4" ht="12.75" customHeight="1">
      <c r="A23" s="98"/>
      <c r="B23" s="23" t="s">
        <v>45</v>
      </c>
      <c r="C23" s="95">
        <f>'Motorista - SALVADOR'!C123</f>
        <v>0.05</v>
      </c>
      <c r="D23" s="90">
        <f>((D14+D18)/(1-C24))*C23</f>
        <v>0</v>
      </c>
    </row>
    <row r="24" spans="1:4" ht="12.75" customHeight="1">
      <c r="A24" s="70"/>
      <c r="B24" s="69" t="s">
        <v>148</v>
      </c>
      <c r="C24" s="68">
        <f>SUM(C21:C23)</f>
        <v>8.6499999999999994E-2</v>
      </c>
      <c r="D24" s="67">
        <f>SUM(D21:D23)</f>
        <v>0</v>
      </c>
    </row>
    <row r="25" spans="1:4" ht="12.75" customHeight="1">
      <c r="A25" s="241"/>
      <c r="B25" s="242"/>
      <c r="C25" s="242"/>
      <c r="D25" s="243"/>
    </row>
    <row r="26" spans="1:4" ht="12.75" customHeight="1">
      <c r="A26" s="66"/>
      <c r="B26" s="250" t="s">
        <v>147</v>
      </c>
      <c r="C26" s="250"/>
      <c r="D26" s="65">
        <f>TRUNC((D14+D18+D24),2)</f>
        <v>0</v>
      </c>
    </row>
    <row r="27" spans="1:4" ht="12.75" customHeight="1">
      <c r="B27" s="249" t="s">
        <v>146</v>
      </c>
      <c r="C27" s="249"/>
      <c r="D27" s="249"/>
    </row>
    <row r="28" spans="1:4" ht="12">
      <c r="B28" s="240" t="s">
        <v>145</v>
      </c>
      <c r="C28" s="240"/>
      <c r="D28" s="240"/>
    </row>
    <row r="29" spans="1:4" ht="55.5" customHeight="1">
      <c r="B29" s="239" t="s">
        <v>144</v>
      </c>
      <c r="C29" s="240"/>
      <c r="D29" s="240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82">
    <mergeCell ref="B27:D27"/>
    <mergeCell ref="B28:D28"/>
    <mergeCell ref="B29:D29"/>
    <mergeCell ref="B13:C13"/>
    <mergeCell ref="B14:C14"/>
    <mergeCell ref="B18:C18"/>
    <mergeCell ref="A19:D19"/>
    <mergeCell ref="A25:D25"/>
    <mergeCell ref="B26:C26"/>
    <mergeCell ref="IG8:IJ8"/>
    <mergeCell ref="IK8:IN8"/>
    <mergeCell ref="IO8:IR8"/>
    <mergeCell ref="IS8:IV8"/>
    <mergeCell ref="A10:D10"/>
    <mergeCell ref="HY8:IB8"/>
    <mergeCell ref="IC8:IF8"/>
    <mergeCell ref="GG8:GJ8"/>
    <mergeCell ref="EO8:ER8"/>
    <mergeCell ref="ES8:EV8"/>
    <mergeCell ref="EW8:EZ8"/>
    <mergeCell ref="FA8:FD8"/>
    <mergeCell ref="FE8:FH8"/>
    <mergeCell ref="FI8:FL8"/>
    <mergeCell ref="DQ8:DT8"/>
    <mergeCell ref="DU8:DX8"/>
    <mergeCell ref="B12:C12"/>
    <mergeCell ref="HI8:HL8"/>
    <mergeCell ref="HM8:HP8"/>
    <mergeCell ref="HQ8:HT8"/>
    <mergeCell ref="HU8:HX8"/>
    <mergeCell ref="GK8:GN8"/>
    <mergeCell ref="GO8:GR8"/>
    <mergeCell ref="GS8:GV8"/>
    <mergeCell ref="GW8:GZ8"/>
    <mergeCell ref="HA8:HD8"/>
    <mergeCell ref="HE8:HH8"/>
    <mergeCell ref="FM8:FP8"/>
    <mergeCell ref="FQ8:FT8"/>
    <mergeCell ref="FU8:FX8"/>
    <mergeCell ref="FY8:GB8"/>
    <mergeCell ref="GC8:GF8"/>
    <mergeCell ref="DY8:EB8"/>
    <mergeCell ref="EC8:EF8"/>
    <mergeCell ref="EG8:EJ8"/>
    <mergeCell ref="EK8:EN8"/>
    <mergeCell ref="CS8:CV8"/>
    <mergeCell ref="CW8:CZ8"/>
    <mergeCell ref="DA8:DD8"/>
    <mergeCell ref="DE8:DH8"/>
    <mergeCell ref="DI8:DL8"/>
    <mergeCell ref="DM8:DP8"/>
    <mergeCell ref="CO8:CR8"/>
    <mergeCell ref="AW8:AZ8"/>
    <mergeCell ref="BA8:BD8"/>
    <mergeCell ref="BE8:BH8"/>
    <mergeCell ref="BI8:BL8"/>
    <mergeCell ref="BM8:BP8"/>
    <mergeCell ref="BQ8:BT8"/>
    <mergeCell ref="BU8:BX8"/>
    <mergeCell ref="BY8:CB8"/>
    <mergeCell ref="CC8:CF8"/>
    <mergeCell ref="CG8:CJ8"/>
    <mergeCell ref="CK8:CN8"/>
    <mergeCell ref="AS8:AV8"/>
    <mergeCell ref="A8:D8"/>
    <mergeCell ref="E8:H8"/>
    <mergeCell ref="I8:L8"/>
    <mergeCell ref="M8:P8"/>
    <mergeCell ref="Q8:T8"/>
    <mergeCell ref="U8:X8"/>
    <mergeCell ref="Y8:AB8"/>
    <mergeCell ref="AC8:AF8"/>
    <mergeCell ref="AG8:AJ8"/>
    <mergeCell ref="AK8:AN8"/>
    <mergeCell ref="AO8:AR8"/>
    <mergeCell ref="A6:B6"/>
    <mergeCell ref="C6:D6"/>
    <mergeCell ref="A1:G1"/>
    <mergeCell ref="A2:G2"/>
    <mergeCell ref="A3:G3"/>
    <mergeCell ref="A5:B5"/>
    <mergeCell ref="C5:D5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V259"/>
  <sheetViews>
    <sheetView showGridLines="0" view="pageBreakPreview" zoomScaleNormal="100" zoomScaleSheetLayoutView="100" workbookViewId="0">
      <selection activeCell="JL18" sqref="JL17:JL18"/>
    </sheetView>
  </sheetViews>
  <sheetFormatPr defaultColWidth="0.85546875" defaultRowHeight="0" customHeight="1" zeroHeight="1"/>
  <cols>
    <col min="1" max="1" width="5" style="76" customWidth="1"/>
    <col min="2" max="2" width="40.140625" style="76" customWidth="1"/>
    <col min="3" max="3" width="18" style="76" customWidth="1"/>
    <col min="4" max="4" width="18.28515625" style="76" customWidth="1"/>
    <col min="5" max="5" width="17.28515625" style="76" hidden="1" customWidth="1"/>
    <col min="6" max="255" width="0" style="76" hidden="1" customWidth="1"/>
    <col min="256" max="16384" width="0.85546875" style="76"/>
  </cols>
  <sheetData>
    <row r="1" spans="1:256" ht="12.75" customHeight="1">
      <c r="A1" s="248" t="s">
        <v>127</v>
      </c>
      <c r="B1" s="248"/>
      <c r="C1" s="248"/>
      <c r="D1" s="248"/>
      <c r="E1" s="248"/>
      <c r="F1" s="248"/>
      <c r="G1" s="248"/>
    </row>
    <row r="2" spans="1:256" ht="12.75" customHeight="1">
      <c r="A2" s="248" t="s">
        <v>163</v>
      </c>
      <c r="B2" s="248"/>
      <c r="C2" s="248"/>
      <c r="D2" s="248"/>
      <c r="E2" s="248"/>
      <c r="F2" s="248"/>
      <c r="G2" s="248"/>
    </row>
    <row r="3" spans="1:256" ht="12.75" customHeight="1">
      <c r="A3" s="248" t="s">
        <v>164</v>
      </c>
      <c r="B3" s="248"/>
      <c r="C3" s="248"/>
      <c r="D3" s="248"/>
      <c r="E3" s="248"/>
      <c r="F3" s="248"/>
      <c r="G3" s="248"/>
    </row>
    <row r="4" spans="1:256" ht="12.75" customHeight="1">
      <c r="A4" s="5"/>
      <c r="B4" s="5"/>
      <c r="C4" s="5"/>
      <c r="D4" s="5"/>
    </row>
    <row r="5" spans="1:256" ht="12.75" customHeight="1">
      <c r="A5" s="163" t="s">
        <v>37</v>
      </c>
      <c r="B5" s="163"/>
      <c r="C5" s="164" t="s">
        <v>218</v>
      </c>
      <c r="D5" s="164"/>
    </row>
    <row r="6" spans="1:256" ht="12.75" customHeight="1">
      <c r="A6" s="163" t="s">
        <v>33</v>
      </c>
      <c r="B6" s="163"/>
      <c r="C6" s="165" t="s">
        <v>178</v>
      </c>
      <c r="D6" s="165"/>
    </row>
    <row r="7" spans="1:256" ht="12.75" customHeight="1"/>
    <row r="8" spans="1:256" s="121" customFormat="1" ht="12.75" customHeight="1">
      <c r="A8" s="256" t="s">
        <v>263</v>
      </c>
      <c r="B8" s="256"/>
      <c r="C8" s="256"/>
      <c r="D8" s="256"/>
      <c r="E8" s="252" t="s">
        <v>154</v>
      </c>
      <c r="F8" s="252"/>
      <c r="G8" s="252"/>
      <c r="H8" s="252"/>
      <c r="I8" s="252" t="s">
        <v>154</v>
      </c>
      <c r="J8" s="252"/>
      <c r="K8" s="252"/>
      <c r="L8" s="252"/>
      <c r="M8" s="252" t="s">
        <v>154</v>
      </c>
      <c r="N8" s="252"/>
      <c r="O8" s="252"/>
      <c r="P8" s="252"/>
      <c r="Q8" s="252" t="s">
        <v>154</v>
      </c>
      <c r="R8" s="252"/>
      <c r="S8" s="252"/>
      <c r="T8" s="252"/>
      <c r="U8" s="252" t="s">
        <v>154</v>
      </c>
      <c r="V8" s="252"/>
      <c r="W8" s="252"/>
      <c r="X8" s="252"/>
      <c r="Y8" s="252" t="s">
        <v>154</v>
      </c>
      <c r="Z8" s="252"/>
      <c r="AA8" s="252"/>
      <c r="AB8" s="252"/>
      <c r="AC8" s="252" t="s">
        <v>154</v>
      </c>
      <c r="AD8" s="252"/>
      <c r="AE8" s="252"/>
      <c r="AF8" s="252"/>
      <c r="AG8" s="252" t="s">
        <v>154</v>
      </c>
      <c r="AH8" s="252"/>
      <c r="AI8" s="252"/>
      <c r="AJ8" s="252"/>
      <c r="AK8" s="252" t="s">
        <v>154</v>
      </c>
      <c r="AL8" s="252"/>
      <c r="AM8" s="252"/>
      <c r="AN8" s="252"/>
      <c r="AO8" s="252" t="s">
        <v>154</v>
      </c>
      <c r="AP8" s="252"/>
      <c r="AQ8" s="252"/>
      <c r="AR8" s="252"/>
      <c r="AS8" s="252" t="s">
        <v>154</v>
      </c>
      <c r="AT8" s="252"/>
      <c r="AU8" s="252"/>
      <c r="AV8" s="252"/>
      <c r="AW8" s="252" t="s">
        <v>154</v>
      </c>
      <c r="AX8" s="252"/>
      <c r="AY8" s="252"/>
      <c r="AZ8" s="252"/>
      <c r="BA8" s="252" t="s">
        <v>154</v>
      </c>
      <c r="BB8" s="252"/>
      <c r="BC8" s="252"/>
      <c r="BD8" s="252"/>
      <c r="BE8" s="252" t="s">
        <v>154</v>
      </c>
      <c r="BF8" s="252"/>
      <c r="BG8" s="252"/>
      <c r="BH8" s="252"/>
      <c r="BI8" s="252" t="s">
        <v>154</v>
      </c>
      <c r="BJ8" s="252"/>
      <c r="BK8" s="252"/>
      <c r="BL8" s="252"/>
      <c r="BM8" s="252" t="s">
        <v>154</v>
      </c>
      <c r="BN8" s="252"/>
      <c r="BO8" s="252"/>
      <c r="BP8" s="252"/>
      <c r="BQ8" s="252" t="s">
        <v>154</v>
      </c>
      <c r="BR8" s="252"/>
      <c r="BS8" s="252"/>
      <c r="BT8" s="252"/>
      <c r="BU8" s="252" t="s">
        <v>154</v>
      </c>
      <c r="BV8" s="252"/>
      <c r="BW8" s="252"/>
      <c r="BX8" s="252"/>
      <c r="BY8" s="252" t="s">
        <v>154</v>
      </c>
      <c r="BZ8" s="252"/>
      <c r="CA8" s="252"/>
      <c r="CB8" s="252"/>
      <c r="CC8" s="252" t="s">
        <v>154</v>
      </c>
      <c r="CD8" s="252"/>
      <c r="CE8" s="252"/>
      <c r="CF8" s="252"/>
      <c r="CG8" s="252" t="s">
        <v>154</v>
      </c>
      <c r="CH8" s="252"/>
      <c r="CI8" s="252"/>
      <c r="CJ8" s="252"/>
      <c r="CK8" s="252" t="s">
        <v>154</v>
      </c>
      <c r="CL8" s="252"/>
      <c r="CM8" s="252"/>
      <c r="CN8" s="252"/>
      <c r="CO8" s="252" t="s">
        <v>154</v>
      </c>
      <c r="CP8" s="252"/>
      <c r="CQ8" s="252"/>
      <c r="CR8" s="252"/>
      <c r="CS8" s="252" t="s">
        <v>154</v>
      </c>
      <c r="CT8" s="252"/>
      <c r="CU8" s="252"/>
      <c r="CV8" s="252"/>
      <c r="CW8" s="252" t="s">
        <v>154</v>
      </c>
      <c r="CX8" s="252"/>
      <c r="CY8" s="252"/>
      <c r="CZ8" s="252"/>
      <c r="DA8" s="252" t="s">
        <v>154</v>
      </c>
      <c r="DB8" s="252"/>
      <c r="DC8" s="252"/>
      <c r="DD8" s="252"/>
      <c r="DE8" s="252" t="s">
        <v>154</v>
      </c>
      <c r="DF8" s="252"/>
      <c r="DG8" s="252"/>
      <c r="DH8" s="252"/>
      <c r="DI8" s="252" t="s">
        <v>154</v>
      </c>
      <c r="DJ8" s="252"/>
      <c r="DK8" s="252"/>
      <c r="DL8" s="252"/>
      <c r="DM8" s="252" t="s">
        <v>154</v>
      </c>
      <c r="DN8" s="252"/>
      <c r="DO8" s="252"/>
      <c r="DP8" s="252"/>
      <c r="DQ8" s="252" t="s">
        <v>154</v>
      </c>
      <c r="DR8" s="252"/>
      <c r="DS8" s="252"/>
      <c r="DT8" s="252"/>
      <c r="DU8" s="252" t="s">
        <v>154</v>
      </c>
      <c r="DV8" s="252"/>
      <c r="DW8" s="252"/>
      <c r="DX8" s="252"/>
      <c r="DY8" s="252" t="s">
        <v>154</v>
      </c>
      <c r="DZ8" s="252"/>
      <c r="EA8" s="252"/>
      <c r="EB8" s="252"/>
      <c r="EC8" s="252" t="s">
        <v>154</v>
      </c>
      <c r="ED8" s="252"/>
      <c r="EE8" s="252"/>
      <c r="EF8" s="252"/>
      <c r="EG8" s="252" t="s">
        <v>154</v>
      </c>
      <c r="EH8" s="252"/>
      <c r="EI8" s="252"/>
      <c r="EJ8" s="252"/>
      <c r="EK8" s="252" t="s">
        <v>154</v>
      </c>
      <c r="EL8" s="252"/>
      <c r="EM8" s="252"/>
      <c r="EN8" s="252"/>
      <c r="EO8" s="252" t="s">
        <v>154</v>
      </c>
      <c r="EP8" s="252"/>
      <c r="EQ8" s="252"/>
      <c r="ER8" s="252"/>
      <c r="ES8" s="252" t="s">
        <v>154</v>
      </c>
      <c r="ET8" s="252"/>
      <c r="EU8" s="252"/>
      <c r="EV8" s="252"/>
      <c r="EW8" s="252" t="s">
        <v>154</v>
      </c>
      <c r="EX8" s="252"/>
      <c r="EY8" s="252"/>
      <c r="EZ8" s="252"/>
      <c r="FA8" s="252" t="s">
        <v>154</v>
      </c>
      <c r="FB8" s="252"/>
      <c r="FC8" s="252"/>
      <c r="FD8" s="252"/>
      <c r="FE8" s="252" t="s">
        <v>154</v>
      </c>
      <c r="FF8" s="252"/>
      <c r="FG8" s="252"/>
      <c r="FH8" s="252"/>
      <c r="FI8" s="252" t="s">
        <v>154</v>
      </c>
      <c r="FJ8" s="252"/>
      <c r="FK8" s="252"/>
      <c r="FL8" s="252"/>
      <c r="FM8" s="252" t="s">
        <v>154</v>
      </c>
      <c r="FN8" s="252"/>
      <c r="FO8" s="252"/>
      <c r="FP8" s="252"/>
      <c r="FQ8" s="252" t="s">
        <v>154</v>
      </c>
      <c r="FR8" s="252"/>
      <c r="FS8" s="252"/>
      <c r="FT8" s="252"/>
      <c r="FU8" s="252" t="s">
        <v>154</v>
      </c>
      <c r="FV8" s="252"/>
      <c r="FW8" s="252"/>
      <c r="FX8" s="252"/>
      <c r="FY8" s="252" t="s">
        <v>154</v>
      </c>
      <c r="FZ8" s="252"/>
      <c r="GA8" s="252"/>
      <c r="GB8" s="252"/>
      <c r="GC8" s="252" t="s">
        <v>154</v>
      </c>
      <c r="GD8" s="252"/>
      <c r="GE8" s="252"/>
      <c r="GF8" s="252"/>
      <c r="GG8" s="252" t="s">
        <v>154</v>
      </c>
      <c r="GH8" s="252"/>
      <c r="GI8" s="252"/>
      <c r="GJ8" s="252"/>
      <c r="GK8" s="252" t="s">
        <v>154</v>
      </c>
      <c r="GL8" s="252"/>
      <c r="GM8" s="252"/>
      <c r="GN8" s="252"/>
      <c r="GO8" s="252" t="s">
        <v>154</v>
      </c>
      <c r="GP8" s="252"/>
      <c r="GQ8" s="252"/>
      <c r="GR8" s="252"/>
      <c r="GS8" s="252" t="s">
        <v>154</v>
      </c>
      <c r="GT8" s="252"/>
      <c r="GU8" s="252"/>
      <c r="GV8" s="252"/>
      <c r="GW8" s="252" t="s">
        <v>154</v>
      </c>
      <c r="GX8" s="252"/>
      <c r="GY8" s="252"/>
      <c r="GZ8" s="252"/>
      <c r="HA8" s="252" t="s">
        <v>154</v>
      </c>
      <c r="HB8" s="252"/>
      <c r="HC8" s="252"/>
      <c r="HD8" s="252"/>
      <c r="HE8" s="252" t="s">
        <v>154</v>
      </c>
      <c r="HF8" s="252"/>
      <c r="HG8" s="252"/>
      <c r="HH8" s="252"/>
      <c r="HI8" s="252" t="s">
        <v>154</v>
      </c>
      <c r="HJ8" s="252"/>
      <c r="HK8" s="252"/>
      <c r="HL8" s="252"/>
      <c r="HM8" s="252" t="s">
        <v>154</v>
      </c>
      <c r="HN8" s="252"/>
      <c r="HO8" s="252"/>
      <c r="HP8" s="252"/>
      <c r="HQ8" s="252" t="s">
        <v>154</v>
      </c>
      <c r="HR8" s="252"/>
      <c r="HS8" s="252"/>
      <c r="HT8" s="252"/>
      <c r="HU8" s="252" t="s">
        <v>154</v>
      </c>
      <c r="HV8" s="252"/>
      <c r="HW8" s="252"/>
      <c r="HX8" s="252"/>
      <c r="HY8" s="252" t="s">
        <v>154</v>
      </c>
      <c r="HZ8" s="252"/>
      <c r="IA8" s="252"/>
      <c r="IB8" s="252"/>
      <c r="IC8" s="252" t="s">
        <v>154</v>
      </c>
      <c r="ID8" s="252"/>
      <c r="IE8" s="252"/>
      <c r="IF8" s="252"/>
      <c r="IG8" s="252" t="s">
        <v>154</v>
      </c>
      <c r="IH8" s="252"/>
      <c r="II8" s="252"/>
      <c r="IJ8" s="252"/>
      <c r="IK8" s="252" t="s">
        <v>154</v>
      </c>
      <c r="IL8" s="252"/>
      <c r="IM8" s="252"/>
      <c r="IN8" s="252"/>
      <c r="IO8" s="252" t="s">
        <v>154</v>
      </c>
      <c r="IP8" s="252"/>
      <c r="IQ8" s="252"/>
      <c r="IR8" s="252"/>
      <c r="IS8" s="252" t="s">
        <v>154</v>
      </c>
      <c r="IT8" s="252"/>
      <c r="IU8" s="252"/>
      <c r="IV8" s="252"/>
    </row>
    <row r="9" spans="1:256" s="137" customFormat="1" ht="12.75" customHeight="1"/>
    <row r="10" spans="1:256" ht="12.75" customHeight="1">
      <c r="A10" s="253" t="s">
        <v>153</v>
      </c>
      <c r="B10" s="253"/>
      <c r="C10" s="253"/>
      <c r="D10" s="253"/>
    </row>
    <row r="11" spans="1:256" ht="12.75" customHeight="1">
      <c r="A11" s="73"/>
      <c r="B11" s="73"/>
      <c r="C11" s="73"/>
      <c r="D11" s="72"/>
    </row>
    <row r="12" spans="1:256" ht="12.75" customHeight="1">
      <c r="A12" s="123">
        <v>1</v>
      </c>
      <c r="B12" s="244" t="s">
        <v>152</v>
      </c>
      <c r="C12" s="244"/>
      <c r="D12" s="123" t="s">
        <v>1</v>
      </c>
    </row>
    <row r="13" spans="1:256" ht="12.75" customHeight="1">
      <c r="A13" s="89"/>
      <c r="B13" s="254" t="s">
        <v>159</v>
      </c>
      <c r="C13" s="254"/>
      <c r="D13" s="125"/>
    </row>
    <row r="14" spans="1:256" ht="12.75" customHeight="1">
      <c r="A14" s="89"/>
      <c r="B14" s="245" t="s">
        <v>151</v>
      </c>
      <c r="C14" s="246"/>
      <c r="D14" s="91">
        <f>SUM(D13:D13)</f>
        <v>0</v>
      </c>
    </row>
    <row r="15" spans="1:256" ht="12.75" customHeight="1">
      <c r="A15" s="92">
        <v>2</v>
      </c>
      <c r="B15" s="124" t="s">
        <v>150</v>
      </c>
      <c r="C15" s="92" t="s">
        <v>15</v>
      </c>
      <c r="D15" s="92" t="s">
        <v>1</v>
      </c>
    </row>
    <row r="16" spans="1:256" ht="12.75" customHeight="1">
      <c r="A16" s="89" t="s">
        <v>2</v>
      </c>
      <c r="B16" s="122" t="s">
        <v>25</v>
      </c>
      <c r="C16" s="95">
        <f>'Motorista - SALVADOR'!C118</f>
        <v>0</v>
      </c>
      <c r="D16" s="96">
        <f>D14*C16</f>
        <v>0</v>
      </c>
    </row>
    <row r="17" spans="1:4" ht="12.75" customHeight="1">
      <c r="A17" s="89" t="s">
        <v>4</v>
      </c>
      <c r="B17" s="122" t="s">
        <v>27</v>
      </c>
      <c r="C17" s="95">
        <f>'Motorista - SALVADOR'!C119</f>
        <v>0</v>
      </c>
      <c r="D17" s="90">
        <f>(D14+D16)*C17</f>
        <v>0</v>
      </c>
    </row>
    <row r="18" spans="1:4" ht="12.75" customHeight="1">
      <c r="A18" s="92"/>
      <c r="B18" s="247" t="s">
        <v>149</v>
      </c>
      <c r="C18" s="247"/>
      <c r="D18" s="97">
        <f>SUM(D16:D17)</f>
        <v>0</v>
      </c>
    </row>
    <row r="19" spans="1:4" ht="12.75" customHeight="1">
      <c r="A19" s="245"/>
      <c r="B19" s="251"/>
      <c r="C19" s="251"/>
      <c r="D19" s="246"/>
    </row>
    <row r="20" spans="1:4" ht="12.75" customHeight="1">
      <c r="A20" s="92">
        <v>3</v>
      </c>
      <c r="B20" s="124" t="s">
        <v>26</v>
      </c>
      <c r="C20" s="92" t="s">
        <v>15</v>
      </c>
      <c r="D20" s="92" t="s">
        <v>1</v>
      </c>
    </row>
    <row r="21" spans="1:4" ht="12.75" customHeight="1">
      <c r="A21" s="98"/>
      <c r="B21" s="23" t="s">
        <v>43</v>
      </c>
      <c r="C21" s="95">
        <f>'Motorista - SALVADOR'!C121</f>
        <v>6.4999999999999997E-3</v>
      </c>
      <c r="D21" s="90">
        <f>((D14+D18)/(1-C24))*C21</f>
        <v>0</v>
      </c>
    </row>
    <row r="22" spans="1:4" ht="12.75" customHeight="1">
      <c r="A22" s="98"/>
      <c r="B22" s="23" t="s">
        <v>44</v>
      </c>
      <c r="C22" s="95">
        <f>'Motorista - SALVADOR'!C122</f>
        <v>0.03</v>
      </c>
      <c r="D22" s="90">
        <f>((D14+D18)/(1-C24))*C22</f>
        <v>0</v>
      </c>
    </row>
    <row r="23" spans="1:4" ht="12.75" customHeight="1">
      <c r="A23" s="98"/>
      <c r="B23" s="23" t="s">
        <v>45</v>
      </c>
      <c r="C23" s="95">
        <f>'Motorista - SALVADOR'!C123</f>
        <v>0.05</v>
      </c>
      <c r="D23" s="90">
        <f>((D14+D18)/(1-C24))*C23</f>
        <v>0</v>
      </c>
    </row>
    <row r="24" spans="1:4" ht="12.75" customHeight="1">
      <c r="A24" s="92"/>
      <c r="B24" s="124" t="s">
        <v>148</v>
      </c>
      <c r="C24" s="99">
        <f>SUM(C21:C23)</f>
        <v>8.6499999999999994E-2</v>
      </c>
      <c r="D24" s="97">
        <f>SUM(D21:D23)</f>
        <v>0</v>
      </c>
    </row>
    <row r="25" spans="1:4" ht="12.75" customHeight="1">
      <c r="A25" s="241"/>
      <c r="B25" s="242"/>
      <c r="C25" s="242"/>
      <c r="D25" s="243"/>
    </row>
    <row r="26" spans="1:4" ht="12.75" customHeight="1">
      <c r="A26" s="66"/>
      <c r="B26" s="250" t="s">
        <v>182</v>
      </c>
      <c r="C26" s="250"/>
      <c r="D26" s="65">
        <f>TRUNC((D14+D18+D24),2)</f>
        <v>0</v>
      </c>
    </row>
    <row r="27" spans="1:4" ht="12.75" customHeight="1">
      <c r="B27" s="257" t="s">
        <v>183</v>
      </c>
      <c r="C27" s="249"/>
      <c r="D27" s="249"/>
    </row>
    <row r="28" spans="1:4" ht="12">
      <c r="B28" s="240" t="s">
        <v>145</v>
      </c>
      <c r="C28" s="240"/>
      <c r="D28" s="240"/>
    </row>
    <row r="29" spans="1:4" ht="55.5" customHeight="1">
      <c r="B29" s="239" t="s">
        <v>144</v>
      </c>
      <c r="C29" s="240"/>
      <c r="D29" s="240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82">
    <mergeCell ref="B27:D27"/>
    <mergeCell ref="B28:D28"/>
    <mergeCell ref="B29:D29"/>
    <mergeCell ref="B13:C13"/>
    <mergeCell ref="B14:C14"/>
    <mergeCell ref="B18:C18"/>
    <mergeCell ref="A19:D19"/>
    <mergeCell ref="A25:D25"/>
    <mergeCell ref="B26:C26"/>
    <mergeCell ref="IG8:IJ8"/>
    <mergeCell ref="IK8:IN8"/>
    <mergeCell ref="IO8:IR8"/>
    <mergeCell ref="IS8:IV8"/>
    <mergeCell ref="A10:D10"/>
    <mergeCell ref="HY8:IB8"/>
    <mergeCell ref="IC8:IF8"/>
    <mergeCell ref="GG8:GJ8"/>
    <mergeCell ref="EO8:ER8"/>
    <mergeCell ref="ES8:EV8"/>
    <mergeCell ref="EW8:EZ8"/>
    <mergeCell ref="FA8:FD8"/>
    <mergeCell ref="FE8:FH8"/>
    <mergeCell ref="FI8:FL8"/>
    <mergeCell ref="DQ8:DT8"/>
    <mergeCell ref="DU8:DX8"/>
    <mergeCell ref="B12:C12"/>
    <mergeCell ref="HI8:HL8"/>
    <mergeCell ref="HM8:HP8"/>
    <mergeCell ref="HQ8:HT8"/>
    <mergeCell ref="HU8:HX8"/>
    <mergeCell ref="GK8:GN8"/>
    <mergeCell ref="GO8:GR8"/>
    <mergeCell ref="GS8:GV8"/>
    <mergeCell ref="GW8:GZ8"/>
    <mergeCell ref="HA8:HD8"/>
    <mergeCell ref="HE8:HH8"/>
    <mergeCell ref="FM8:FP8"/>
    <mergeCell ref="FQ8:FT8"/>
    <mergeCell ref="FU8:FX8"/>
    <mergeCell ref="FY8:GB8"/>
    <mergeCell ref="GC8:GF8"/>
    <mergeCell ref="DY8:EB8"/>
    <mergeCell ref="EC8:EF8"/>
    <mergeCell ref="EG8:EJ8"/>
    <mergeCell ref="EK8:EN8"/>
    <mergeCell ref="CS8:CV8"/>
    <mergeCell ref="CW8:CZ8"/>
    <mergeCell ref="DA8:DD8"/>
    <mergeCell ref="DE8:DH8"/>
    <mergeCell ref="DI8:DL8"/>
    <mergeCell ref="DM8:DP8"/>
    <mergeCell ref="CO8:CR8"/>
    <mergeCell ref="AW8:AZ8"/>
    <mergeCell ref="BA8:BD8"/>
    <mergeCell ref="BE8:BH8"/>
    <mergeCell ref="BI8:BL8"/>
    <mergeCell ref="BM8:BP8"/>
    <mergeCell ref="BQ8:BT8"/>
    <mergeCell ref="BU8:BX8"/>
    <mergeCell ref="BY8:CB8"/>
    <mergeCell ref="CC8:CF8"/>
    <mergeCell ref="CG8:CJ8"/>
    <mergeCell ref="CK8:CN8"/>
    <mergeCell ref="AS8:AV8"/>
    <mergeCell ref="A8:D8"/>
    <mergeCell ref="E8:H8"/>
    <mergeCell ref="I8:L8"/>
    <mergeCell ref="M8:P8"/>
    <mergeCell ref="Q8:T8"/>
    <mergeCell ref="U8:X8"/>
    <mergeCell ref="Y8:AB8"/>
    <mergeCell ref="AC8:AF8"/>
    <mergeCell ref="AG8:AJ8"/>
    <mergeCell ref="AK8:AN8"/>
    <mergeCell ref="AO8:AR8"/>
    <mergeCell ref="A6:B6"/>
    <mergeCell ref="C6:D6"/>
    <mergeCell ref="A1:G1"/>
    <mergeCell ref="A2:G2"/>
    <mergeCell ref="A3:G3"/>
    <mergeCell ref="A5:B5"/>
    <mergeCell ref="C5:D5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2"/>
  <sheetViews>
    <sheetView showGridLines="0" view="pageBreakPreview" zoomScaleNormal="100" zoomScaleSheetLayoutView="100" workbookViewId="0">
      <selection activeCell="D10" sqref="D10"/>
    </sheetView>
  </sheetViews>
  <sheetFormatPr defaultColWidth="0" defaultRowHeight="12" zeroHeight="1"/>
  <cols>
    <col min="1" max="1" width="5" style="76" customWidth="1"/>
    <col min="2" max="2" width="40.140625" style="76" customWidth="1"/>
    <col min="3" max="3" width="18" style="76" customWidth="1"/>
    <col min="4" max="4" width="18.28515625" style="76" customWidth="1"/>
    <col min="5" max="5" width="10.7109375" style="76" hidden="1" customWidth="1"/>
    <col min="6" max="16384" width="9.140625" style="76" hidden="1"/>
  </cols>
  <sheetData>
    <row r="1" spans="1:4" ht="12.75">
      <c r="A1" s="55" t="s">
        <v>127</v>
      </c>
      <c r="B1" s="42"/>
      <c r="C1" s="42"/>
      <c r="D1" s="43"/>
    </row>
    <row r="2" spans="1:4" ht="12.75">
      <c r="A2" s="55" t="s">
        <v>163</v>
      </c>
      <c r="B2" s="44"/>
      <c r="C2" s="44"/>
      <c r="D2" s="45"/>
    </row>
    <row r="3" spans="1:4" ht="12.75">
      <c r="A3" s="55" t="s">
        <v>164</v>
      </c>
      <c r="B3" s="44"/>
      <c r="C3" s="44"/>
      <c r="D3" s="45"/>
    </row>
    <row r="4" spans="1:4">
      <c r="A4" s="5"/>
      <c r="B4" s="5"/>
      <c r="C4" s="5"/>
      <c r="D4" s="5"/>
    </row>
    <row r="5" spans="1:4" ht="12.75">
      <c r="A5" s="163" t="s">
        <v>37</v>
      </c>
      <c r="B5" s="163"/>
      <c r="C5" s="164" t="s">
        <v>218</v>
      </c>
      <c r="D5" s="164"/>
    </row>
    <row r="6" spans="1:4" ht="12.75">
      <c r="A6" s="163" t="s">
        <v>33</v>
      </c>
      <c r="B6" s="163"/>
      <c r="C6" s="165" t="s">
        <v>178</v>
      </c>
      <c r="D6" s="165"/>
    </row>
    <row r="7" spans="1:4"/>
    <row r="8" spans="1:4" ht="12.75">
      <c r="A8" s="6"/>
      <c r="B8" s="6"/>
      <c r="C8" s="6"/>
      <c r="D8" s="6"/>
    </row>
    <row r="9" spans="1:4" ht="12.75">
      <c r="A9" s="47" t="s">
        <v>2</v>
      </c>
      <c r="B9" s="222" t="s">
        <v>34</v>
      </c>
      <c r="C9" s="222"/>
      <c r="D9" s="131"/>
    </row>
    <row r="10" spans="1:4" ht="12.75">
      <c r="A10" s="47" t="s">
        <v>4</v>
      </c>
      <c r="B10" s="222" t="s">
        <v>35</v>
      </c>
      <c r="C10" s="222"/>
      <c r="D10" s="136" t="s">
        <v>249</v>
      </c>
    </row>
    <row r="11" spans="1:4" ht="12.75">
      <c r="A11" s="47" t="s">
        <v>5</v>
      </c>
      <c r="B11" s="222" t="s">
        <v>78</v>
      </c>
      <c r="C11" s="222"/>
      <c r="D11" s="134" t="s">
        <v>190</v>
      </c>
    </row>
    <row r="12" spans="1:4" ht="12.75">
      <c r="A12" s="47" t="s">
        <v>6</v>
      </c>
      <c r="B12" s="225" t="s">
        <v>47</v>
      </c>
      <c r="C12" s="226"/>
      <c r="D12" s="134"/>
    </row>
    <row r="13" spans="1:4" ht="12.75">
      <c r="A13" s="47" t="s">
        <v>7</v>
      </c>
      <c r="B13" s="222" t="s">
        <v>36</v>
      </c>
      <c r="C13" s="222"/>
      <c r="D13" s="47">
        <v>12</v>
      </c>
    </row>
    <row r="14" spans="1:4">
      <c r="A14" s="78"/>
      <c r="B14" s="78"/>
      <c r="C14" s="79"/>
      <c r="D14" s="78"/>
    </row>
    <row r="15" spans="1:4" ht="12.75">
      <c r="A15" s="223" t="s">
        <v>38</v>
      </c>
      <c r="B15" s="223"/>
      <c r="C15" s="223"/>
      <c r="D15" s="223"/>
    </row>
    <row r="16" spans="1:4" ht="30" customHeight="1">
      <c r="A16" s="224" t="s">
        <v>39</v>
      </c>
      <c r="B16" s="224"/>
      <c r="C16" s="224"/>
      <c r="D16" s="224"/>
    </row>
    <row r="17" spans="1:4" ht="12.75">
      <c r="A17" s="47">
        <v>1</v>
      </c>
      <c r="B17" s="222" t="s">
        <v>75</v>
      </c>
      <c r="C17" s="222"/>
      <c r="D17" s="47" t="s">
        <v>181</v>
      </c>
    </row>
    <row r="18" spans="1:4" ht="12.75">
      <c r="A18" s="47">
        <v>2</v>
      </c>
      <c r="B18" s="222" t="s">
        <v>76</v>
      </c>
      <c r="C18" s="222"/>
      <c r="D18" s="129" t="s">
        <v>186</v>
      </c>
    </row>
    <row r="19" spans="1:4" ht="12.75">
      <c r="A19" s="47">
        <v>3</v>
      </c>
      <c r="B19" s="222" t="s">
        <v>77</v>
      </c>
      <c r="C19" s="222"/>
      <c r="D19" s="130"/>
    </row>
    <row r="20" spans="1:4" ht="26.25" customHeight="1">
      <c r="A20" s="47">
        <v>4</v>
      </c>
      <c r="B20" s="222" t="s">
        <v>40</v>
      </c>
      <c r="C20" s="222"/>
      <c r="D20" s="47" t="s">
        <v>179</v>
      </c>
    </row>
    <row r="21" spans="1:4" ht="12.75">
      <c r="A21" s="47">
        <v>5</v>
      </c>
      <c r="B21" s="222" t="s">
        <v>41</v>
      </c>
      <c r="C21" s="222"/>
      <c r="D21" s="131"/>
    </row>
    <row r="22" spans="1:4" ht="12.75">
      <c r="A22" s="80"/>
      <c r="B22" s="80"/>
      <c r="C22" s="80"/>
      <c r="D22" s="81"/>
    </row>
    <row r="23" spans="1:4" ht="12.75">
      <c r="A23" s="80"/>
      <c r="B23" s="80"/>
      <c r="C23" s="80"/>
      <c r="D23" s="81"/>
    </row>
    <row r="24" spans="1:4" ht="12.75">
      <c r="A24" s="223" t="s">
        <v>42</v>
      </c>
      <c r="B24" s="223"/>
      <c r="C24" s="223"/>
      <c r="D24" s="223"/>
    </row>
    <row r="25" spans="1:4" ht="12.75">
      <c r="A25" s="82">
        <v>1</v>
      </c>
      <c r="B25" s="224" t="s">
        <v>0</v>
      </c>
      <c r="C25" s="224"/>
      <c r="D25" s="82" t="s">
        <v>1</v>
      </c>
    </row>
    <row r="26" spans="1:4" ht="12.75">
      <c r="A26" s="109" t="s">
        <v>2</v>
      </c>
      <c r="B26" s="222" t="s">
        <v>3</v>
      </c>
      <c r="C26" s="222"/>
      <c r="D26" s="40"/>
    </row>
    <row r="27" spans="1:4" ht="12.75">
      <c r="A27" s="109" t="s">
        <v>4</v>
      </c>
      <c r="B27" s="222" t="s">
        <v>11</v>
      </c>
      <c r="C27" s="222"/>
      <c r="D27" s="40"/>
    </row>
    <row r="28" spans="1:4" ht="15" customHeight="1">
      <c r="A28" s="215" t="s">
        <v>83</v>
      </c>
      <c r="B28" s="216"/>
      <c r="C28" s="217"/>
      <c r="D28" s="84">
        <f>SUM(D26:D27)</f>
        <v>0</v>
      </c>
    </row>
    <row r="29" spans="1:4" ht="24" customHeight="1">
      <c r="A29" s="218" t="s">
        <v>79</v>
      </c>
      <c r="B29" s="219"/>
      <c r="C29" s="219"/>
      <c r="D29" s="219"/>
    </row>
    <row r="30" spans="1:4" ht="12.75">
      <c r="A30" s="220"/>
      <c r="B30" s="221"/>
      <c r="C30" s="221"/>
      <c r="D30" s="221"/>
    </row>
    <row r="31" spans="1:4" ht="15" customHeight="1">
      <c r="A31" s="220" t="s">
        <v>48</v>
      </c>
      <c r="B31" s="221"/>
      <c r="C31" s="221"/>
      <c r="D31" s="221"/>
    </row>
    <row r="32" spans="1:4" s="34" customFormat="1" ht="15" customHeight="1">
      <c r="A32" s="220" t="s">
        <v>49</v>
      </c>
      <c r="B32" s="221"/>
      <c r="C32" s="221"/>
      <c r="D32" s="221"/>
    </row>
    <row r="33" spans="1:4" ht="25.5" customHeight="1">
      <c r="A33" s="108" t="s">
        <v>50</v>
      </c>
      <c r="B33" s="108" t="s">
        <v>56</v>
      </c>
      <c r="C33" s="108" t="s">
        <v>15</v>
      </c>
      <c r="D33" s="108" t="s">
        <v>1</v>
      </c>
    </row>
    <row r="34" spans="1:4" ht="12.75">
      <c r="A34" s="17" t="s">
        <v>2</v>
      </c>
      <c r="B34" s="18" t="s">
        <v>80</v>
      </c>
      <c r="C34" s="19">
        <v>8.3299999999999999E-2</v>
      </c>
      <c r="D34" s="20">
        <f>C34*D28</f>
        <v>0</v>
      </c>
    </row>
    <row r="35" spans="1:4" ht="25.5" hidden="1">
      <c r="A35" s="17" t="s">
        <v>4</v>
      </c>
      <c r="B35" s="18" t="s">
        <v>81</v>
      </c>
      <c r="C35" s="19">
        <v>2.7799999999999998E-2</v>
      </c>
      <c r="D35" s="20">
        <f>D28*C35</f>
        <v>0</v>
      </c>
    </row>
    <row r="36" spans="1:4" ht="12.75">
      <c r="A36" s="175" t="s">
        <v>113</v>
      </c>
      <c r="B36" s="175"/>
      <c r="C36" s="21">
        <f>SUM(C34:C35)</f>
        <v>0.1111</v>
      </c>
      <c r="D36" s="22">
        <f>SUM(D34:D35)</f>
        <v>0</v>
      </c>
    </row>
    <row r="37" spans="1:4" ht="25.5">
      <c r="A37" s="17" t="s">
        <v>5</v>
      </c>
      <c r="B37" s="18" t="s">
        <v>114</v>
      </c>
      <c r="C37" s="19">
        <f>C36*C53</f>
        <v>3.7551800000000003E-2</v>
      </c>
      <c r="D37" s="20">
        <f>D28*C37</f>
        <v>0</v>
      </c>
    </row>
    <row r="38" spans="1:4" ht="12.75">
      <c r="A38" s="175" t="s">
        <v>82</v>
      </c>
      <c r="B38" s="175"/>
      <c r="C38" s="21">
        <f>SUM(C36:C37)</f>
        <v>0.1486518</v>
      </c>
      <c r="D38" s="22">
        <f>SUM(D36:D37)</f>
        <v>0</v>
      </c>
    </row>
    <row r="39" spans="1:4" ht="53.25" customHeight="1">
      <c r="A39" s="206" t="s">
        <v>84</v>
      </c>
      <c r="B39" s="207"/>
      <c r="C39" s="207"/>
      <c r="D39" s="208"/>
    </row>
    <row r="40" spans="1:4" ht="40.5" customHeight="1">
      <c r="A40" s="209" t="s">
        <v>85</v>
      </c>
      <c r="B40" s="210"/>
      <c r="C40" s="210"/>
      <c r="D40" s="211"/>
    </row>
    <row r="41" spans="1:4" ht="51.75" customHeight="1">
      <c r="A41" s="212" t="s">
        <v>86</v>
      </c>
      <c r="B41" s="213"/>
      <c r="C41" s="213"/>
      <c r="D41" s="214"/>
    </row>
    <row r="42" spans="1:4" ht="15" customHeight="1">
      <c r="A42" s="101"/>
      <c r="B42" s="102"/>
      <c r="C42" s="102"/>
      <c r="D42" s="102"/>
    </row>
    <row r="43" spans="1:4" ht="25.5" customHeight="1">
      <c r="A43" s="184" t="s">
        <v>51</v>
      </c>
      <c r="B43" s="185"/>
      <c r="C43" s="185"/>
      <c r="D43" s="185"/>
    </row>
    <row r="44" spans="1:4" ht="17.25" customHeight="1">
      <c r="A44" s="10" t="s">
        <v>55</v>
      </c>
      <c r="B44" s="10" t="s">
        <v>57</v>
      </c>
      <c r="C44" s="10" t="s">
        <v>15</v>
      </c>
      <c r="D44" s="10" t="s">
        <v>1</v>
      </c>
    </row>
    <row r="45" spans="1:4" ht="12.75">
      <c r="A45" s="11" t="s">
        <v>2</v>
      </c>
      <c r="B45" s="12" t="s">
        <v>16</v>
      </c>
      <c r="C45" s="13">
        <v>0.2</v>
      </c>
      <c r="D45" s="14">
        <f>D28*C45</f>
        <v>0</v>
      </c>
    </row>
    <row r="46" spans="1:4" ht="12.75">
      <c r="A46" s="11" t="s">
        <v>4</v>
      </c>
      <c r="B46" s="12" t="s">
        <v>18</v>
      </c>
      <c r="C46" s="35">
        <v>2.5000000000000001E-2</v>
      </c>
      <c r="D46" s="14">
        <f>D28*C46</f>
        <v>0</v>
      </c>
    </row>
    <row r="47" spans="1:4" ht="12.75">
      <c r="A47" s="11" t="s">
        <v>5</v>
      </c>
      <c r="B47" s="12" t="s">
        <v>52</v>
      </c>
      <c r="C47" s="126"/>
      <c r="D47" s="14">
        <f>D28*C47</f>
        <v>0</v>
      </c>
    </row>
    <row r="48" spans="1:4" ht="12.75">
      <c r="A48" s="11" t="s">
        <v>6</v>
      </c>
      <c r="B48" s="12" t="s">
        <v>53</v>
      </c>
      <c r="C48" s="35">
        <v>1.4999999999999999E-2</v>
      </c>
      <c r="D48" s="14">
        <f>D28*C48</f>
        <v>0</v>
      </c>
    </row>
    <row r="49" spans="1:4" ht="12.75">
      <c r="A49" s="11" t="s">
        <v>7</v>
      </c>
      <c r="B49" s="12" t="s">
        <v>54</v>
      </c>
      <c r="C49" s="35">
        <v>0.01</v>
      </c>
      <c r="D49" s="14">
        <f>D28*C49</f>
        <v>0</v>
      </c>
    </row>
    <row r="50" spans="1:4" ht="12.75">
      <c r="A50" s="11" t="s">
        <v>8</v>
      </c>
      <c r="B50" s="12" t="s">
        <v>20</v>
      </c>
      <c r="C50" s="13">
        <v>6.0000000000000001E-3</v>
      </c>
      <c r="D50" s="14">
        <f>D28*C50</f>
        <v>0</v>
      </c>
    </row>
    <row r="51" spans="1:4" ht="12.75">
      <c r="A51" s="11" t="s">
        <v>9</v>
      </c>
      <c r="B51" s="12" t="s">
        <v>17</v>
      </c>
      <c r="C51" s="13">
        <v>2E-3</v>
      </c>
      <c r="D51" s="14">
        <f>D28*C51</f>
        <v>0</v>
      </c>
    </row>
    <row r="52" spans="1:4" ht="12.75">
      <c r="A52" s="11" t="s">
        <v>10</v>
      </c>
      <c r="B52" s="12" t="s">
        <v>19</v>
      </c>
      <c r="C52" s="35">
        <v>0.08</v>
      </c>
      <c r="D52" s="14">
        <f>D28*C52</f>
        <v>0</v>
      </c>
    </row>
    <row r="53" spans="1:4" ht="12.75">
      <c r="A53" s="205" t="s">
        <v>91</v>
      </c>
      <c r="B53" s="205"/>
      <c r="C53" s="15">
        <f>SUM(C45:C52)</f>
        <v>0.33800000000000002</v>
      </c>
      <c r="D53" s="16">
        <f>SUM(D45:D52)</f>
        <v>0</v>
      </c>
    </row>
    <row r="54" spans="1:4" ht="27" customHeight="1">
      <c r="A54" s="206" t="s">
        <v>87</v>
      </c>
      <c r="B54" s="207"/>
      <c r="C54" s="207"/>
      <c r="D54" s="208"/>
    </row>
    <row r="55" spans="1:4" ht="27" customHeight="1">
      <c r="A55" s="209" t="s">
        <v>88</v>
      </c>
      <c r="B55" s="210"/>
      <c r="C55" s="210"/>
      <c r="D55" s="211"/>
    </row>
    <row r="56" spans="1:4" ht="27" customHeight="1">
      <c r="A56" s="212" t="s">
        <v>89</v>
      </c>
      <c r="B56" s="213"/>
      <c r="C56" s="213"/>
      <c r="D56" s="214"/>
    </row>
    <row r="57" spans="1:4" ht="15" customHeight="1">
      <c r="A57" s="102"/>
      <c r="B57" s="102"/>
      <c r="C57" s="102"/>
      <c r="D57" s="102"/>
    </row>
    <row r="58" spans="1:4" ht="15" customHeight="1">
      <c r="A58" s="184" t="s">
        <v>58</v>
      </c>
      <c r="B58" s="185"/>
      <c r="C58" s="185"/>
      <c r="D58" s="185"/>
    </row>
    <row r="59" spans="1:4" ht="25.5">
      <c r="A59" s="107" t="s">
        <v>60</v>
      </c>
      <c r="B59" s="107" t="s">
        <v>12</v>
      </c>
      <c r="C59" s="107" t="s">
        <v>32</v>
      </c>
      <c r="D59" s="107" t="s">
        <v>46</v>
      </c>
    </row>
    <row r="60" spans="1:4" ht="12.75">
      <c r="A60" s="7" t="s">
        <v>2</v>
      </c>
      <c r="B60" s="85" t="s">
        <v>90</v>
      </c>
      <c r="C60" s="40"/>
      <c r="D60" s="83">
        <f>IF((C60*22*2)-(D26*6%)&gt;0,(C60*22*2)-(D26*6%),0)</f>
        <v>0</v>
      </c>
    </row>
    <row r="61" spans="1:4" ht="12.75">
      <c r="A61" s="7" t="s">
        <v>4</v>
      </c>
      <c r="B61" s="86" t="s">
        <v>139</v>
      </c>
      <c r="C61" s="40"/>
      <c r="D61" s="83">
        <f>IF((C61*22*2)-(D27*6%)&gt;0,(C61*22*2)-(D27*6%),0)</f>
        <v>0</v>
      </c>
    </row>
    <row r="62" spans="1:4" ht="12.75">
      <c r="A62" s="7" t="s">
        <v>5</v>
      </c>
      <c r="B62" s="87" t="s">
        <v>140</v>
      </c>
      <c r="C62" s="199"/>
      <c r="D62" s="200"/>
    </row>
    <row r="63" spans="1:4" ht="12.75">
      <c r="A63" s="7" t="s">
        <v>6</v>
      </c>
      <c r="B63" s="50" t="s">
        <v>177</v>
      </c>
      <c r="C63" s="201"/>
      <c r="D63" s="202"/>
    </row>
    <row r="64" spans="1:4" ht="12.75">
      <c r="A64" s="7" t="s">
        <v>7</v>
      </c>
      <c r="B64" s="50" t="s">
        <v>141</v>
      </c>
      <c r="C64" s="201"/>
      <c r="D64" s="202"/>
    </row>
    <row r="65" spans="1:4" ht="12.75">
      <c r="A65" s="7" t="s">
        <v>8</v>
      </c>
      <c r="B65" s="50" t="s">
        <v>142</v>
      </c>
      <c r="C65" s="203"/>
      <c r="D65" s="204"/>
    </row>
    <row r="66" spans="1:4" ht="12.75">
      <c r="A66" s="2"/>
      <c r="B66" s="88" t="s">
        <v>92</v>
      </c>
      <c r="C66" s="193">
        <f>D60+D61+C62+C63+C64+C65</f>
        <v>0</v>
      </c>
      <c r="D66" s="194"/>
    </row>
    <row r="67" spans="1:4" ht="27" customHeight="1">
      <c r="A67" s="195" t="s">
        <v>138</v>
      </c>
      <c r="B67" s="196"/>
      <c r="C67" s="196"/>
      <c r="D67" s="196"/>
    </row>
    <row r="68" spans="1:4">
      <c r="A68" s="197"/>
      <c r="B68" s="198"/>
      <c r="C68" s="198"/>
      <c r="D68" s="198"/>
    </row>
    <row r="69" spans="1:4" ht="29.25" customHeight="1">
      <c r="A69" s="184" t="s">
        <v>59</v>
      </c>
      <c r="B69" s="185"/>
      <c r="C69" s="185"/>
      <c r="D69" s="185"/>
    </row>
    <row r="70" spans="1:4" ht="25.5">
      <c r="A70" s="108">
        <v>2</v>
      </c>
      <c r="B70" s="108" t="s">
        <v>61</v>
      </c>
      <c r="C70" s="108" t="s">
        <v>15</v>
      </c>
      <c r="D70" s="108" t="s">
        <v>1</v>
      </c>
    </row>
    <row r="71" spans="1:4" ht="25.5">
      <c r="A71" s="109" t="s">
        <v>50</v>
      </c>
      <c r="B71" s="23" t="s">
        <v>56</v>
      </c>
      <c r="C71" s="28">
        <f>C38</f>
        <v>0.1486518</v>
      </c>
      <c r="D71" s="24">
        <f>D38</f>
        <v>0</v>
      </c>
    </row>
    <row r="72" spans="1:4" ht="12.75">
      <c r="A72" s="109" t="s">
        <v>55</v>
      </c>
      <c r="B72" s="23" t="s">
        <v>57</v>
      </c>
      <c r="C72" s="28">
        <f>C53</f>
        <v>0.33800000000000002</v>
      </c>
      <c r="D72" s="24">
        <f>D53</f>
        <v>0</v>
      </c>
    </row>
    <row r="73" spans="1:4" ht="12.75">
      <c r="A73" s="109" t="s">
        <v>60</v>
      </c>
      <c r="B73" s="23" t="s">
        <v>12</v>
      </c>
      <c r="C73" s="28" t="s">
        <v>62</v>
      </c>
      <c r="D73" s="24">
        <f>C66</f>
        <v>0</v>
      </c>
    </row>
    <row r="74" spans="1:4" ht="12.75">
      <c r="A74" s="175" t="s">
        <v>93</v>
      </c>
      <c r="B74" s="175"/>
      <c r="C74" s="29" t="s">
        <v>62</v>
      </c>
      <c r="D74" s="8">
        <f>SUM(D71:D73)</f>
        <v>0</v>
      </c>
    </row>
    <row r="75" spans="1:4">
      <c r="A75" s="63"/>
      <c r="B75" s="64"/>
      <c r="C75" s="64"/>
      <c r="D75" s="64"/>
    </row>
    <row r="76" spans="1:4">
      <c r="A76" s="63"/>
      <c r="B76" s="64"/>
      <c r="C76" s="64"/>
      <c r="D76" s="64"/>
    </row>
    <row r="77" spans="1:4" ht="27" customHeight="1">
      <c r="A77" s="184" t="s">
        <v>94</v>
      </c>
      <c r="B77" s="185"/>
      <c r="C77" s="185"/>
      <c r="D77" s="185"/>
    </row>
    <row r="78" spans="1:4" ht="18.75" customHeight="1">
      <c r="A78" s="108">
        <v>3</v>
      </c>
      <c r="B78" s="108" t="s">
        <v>21</v>
      </c>
      <c r="C78" s="108" t="s">
        <v>15</v>
      </c>
      <c r="D78" s="108" t="s">
        <v>1</v>
      </c>
    </row>
    <row r="79" spans="1:4" ht="12.75">
      <c r="A79" s="109" t="s">
        <v>2</v>
      </c>
      <c r="B79" s="50" t="s">
        <v>22</v>
      </c>
      <c r="C79" s="52">
        <v>4.1999999999999997E-3</v>
      </c>
      <c r="D79" s="24">
        <f t="shared" ref="D79:D84" si="0">D$28*C79</f>
        <v>0</v>
      </c>
    </row>
    <row r="80" spans="1:4" ht="62.25">
      <c r="A80" s="109" t="s">
        <v>4</v>
      </c>
      <c r="B80" s="50" t="s">
        <v>120</v>
      </c>
      <c r="C80" s="53">
        <f>C79*C52</f>
        <v>3.3599999999999998E-4</v>
      </c>
      <c r="D80" s="24">
        <f t="shared" si="0"/>
        <v>0</v>
      </c>
    </row>
    <row r="81" spans="1:4" ht="62.25">
      <c r="A81" s="109" t="s">
        <v>5</v>
      </c>
      <c r="B81" s="50" t="s">
        <v>121</v>
      </c>
      <c r="C81" s="52">
        <f>50%*C53*C79</f>
        <v>7.0980000000000001E-4</v>
      </c>
      <c r="D81" s="24">
        <f t="shared" si="0"/>
        <v>0</v>
      </c>
    </row>
    <row r="82" spans="1:4" ht="12.75">
      <c r="A82" s="109" t="s">
        <v>6</v>
      </c>
      <c r="B82" s="50" t="s">
        <v>23</v>
      </c>
      <c r="C82" s="52">
        <v>1.9400000000000001E-2</v>
      </c>
      <c r="D82" s="24">
        <f t="shared" si="0"/>
        <v>0</v>
      </c>
    </row>
    <row r="83" spans="1:4" ht="62.25">
      <c r="A83" s="109" t="s">
        <v>7</v>
      </c>
      <c r="B83" s="50" t="s">
        <v>122</v>
      </c>
      <c r="C83" s="53">
        <f>C53*C82</f>
        <v>6.5572000000000009E-3</v>
      </c>
      <c r="D83" s="24">
        <f t="shared" si="0"/>
        <v>0</v>
      </c>
    </row>
    <row r="84" spans="1:4" ht="62.25">
      <c r="A84" s="109" t="s">
        <v>8</v>
      </c>
      <c r="B84" s="50" t="s">
        <v>123</v>
      </c>
      <c r="C84" s="52">
        <f>50%*C53*C82</f>
        <v>3.2786000000000004E-3</v>
      </c>
      <c r="D84" s="24">
        <f t="shared" si="0"/>
        <v>0</v>
      </c>
    </row>
    <row r="85" spans="1:4" ht="12.75">
      <c r="A85" s="175" t="s">
        <v>95</v>
      </c>
      <c r="B85" s="175"/>
      <c r="C85" s="25">
        <f>SUM(C79:C84)</f>
        <v>3.4481600000000001E-2</v>
      </c>
      <c r="D85" s="8">
        <f>SUM(D79:D84)</f>
        <v>0</v>
      </c>
    </row>
    <row r="86" spans="1:4" ht="66" customHeight="1">
      <c r="A86" s="188" t="s">
        <v>124</v>
      </c>
      <c r="B86" s="189"/>
      <c r="C86" s="189"/>
      <c r="D86" s="189"/>
    </row>
    <row r="87" spans="1:4" ht="12.75">
      <c r="A87" s="101"/>
      <c r="B87" s="102"/>
      <c r="C87" s="102"/>
      <c r="D87" s="102"/>
    </row>
    <row r="88" spans="1:4" ht="12.75">
      <c r="A88" s="184" t="s">
        <v>63</v>
      </c>
      <c r="B88" s="185"/>
      <c r="C88" s="185"/>
      <c r="D88" s="185"/>
    </row>
    <row r="89" spans="1:4"/>
    <row r="90" spans="1:4" ht="51" customHeight="1">
      <c r="A90" s="190" t="s">
        <v>96</v>
      </c>
      <c r="B90" s="191"/>
      <c r="C90" s="191"/>
      <c r="D90" s="192"/>
    </row>
    <row r="91" spans="1:4" ht="12.75">
      <c r="A91" s="103"/>
      <c r="B91" s="104"/>
      <c r="C91" s="104"/>
      <c r="D91" s="104"/>
    </row>
    <row r="92" spans="1:4" ht="24.75" customHeight="1">
      <c r="A92" s="184" t="s">
        <v>97</v>
      </c>
      <c r="B92" s="185"/>
      <c r="C92" s="185"/>
      <c r="D92" s="185"/>
    </row>
    <row r="93" spans="1:4" ht="19.5" customHeight="1">
      <c r="A93" s="108" t="s">
        <v>14</v>
      </c>
      <c r="B93" s="108" t="s">
        <v>64</v>
      </c>
      <c r="C93" s="108" t="s">
        <v>15</v>
      </c>
      <c r="D93" s="108" t="s">
        <v>1</v>
      </c>
    </row>
    <row r="94" spans="1:4" ht="38.25">
      <c r="A94" s="109" t="s">
        <v>2</v>
      </c>
      <c r="B94" s="23" t="s">
        <v>99</v>
      </c>
      <c r="C94" s="54">
        <v>9.9400000000000002E-2</v>
      </c>
      <c r="D94" s="3">
        <f t="shared" ref="D94:D99" si="1">D$28*C94</f>
        <v>0</v>
      </c>
    </row>
    <row r="95" spans="1:4" ht="12.75">
      <c r="A95" s="109" t="s">
        <v>4</v>
      </c>
      <c r="B95" s="23" t="s">
        <v>100</v>
      </c>
      <c r="C95" s="126">
        <v>1.9416666666666665E-2</v>
      </c>
      <c r="D95" s="3">
        <f t="shared" si="1"/>
        <v>0</v>
      </c>
    </row>
    <row r="96" spans="1:4" ht="25.5">
      <c r="A96" s="109" t="s">
        <v>5</v>
      </c>
      <c r="B96" s="23" t="s">
        <v>101</v>
      </c>
      <c r="C96" s="126">
        <v>3.5000000000000005E-4</v>
      </c>
      <c r="D96" s="3">
        <f t="shared" si="1"/>
        <v>0</v>
      </c>
    </row>
    <row r="97" spans="1:4" ht="25.5">
      <c r="A97" s="109" t="s">
        <v>6</v>
      </c>
      <c r="B97" s="23" t="s">
        <v>102</v>
      </c>
      <c r="C97" s="126">
        <v>1.5999999999999999E-3</v>
      </c>
      <c r="D97" s="3">
        <f t="shared" si="1"/>
        <v>0</v>
      </c>
    </row>
    <row r="98" spans="1:4" ht="25.5">
      <c r="A98" s="109" t="s">
        <v>7</v>
      </c>
      <c r="B98" s="23" t="s">
        <v>103</v>
      </c>
      <c r="C98" s="126">
        <v>4.8000000000000007E-4</v>
      </c>
      <c r="D98" s="3">
        <f t="shared" si="1"/>
        <v>0</v>
      </c>
    </row>
    <row r="99" spans="1:4" ht="12.75">
      <c r="A99" s="109" t="s">
        <v>8</v>
      </c>
      <c r="B99" s="23" t="s">
        <v>104</v>
      </c>
      <c r="C99" s="126">
        <v>0</v>
      </c>
      <c r="D99" s="3">
        <f t="shared" si="1"/>
        <v>0</v>
      </c>
    </row>
    <row r="100" spans="1:4" ht="12.75">
      <c r="A100" s="175" t="s">
        <v>119</v>
      </c>
      <c r="B100" s="175"/>
      <c r="C100" s="26">
        <f>SUM(C94:C99)</f>
        <v>0.12124666666666667</v>
      </c>
      <c r="D100" s="8">
        <f>SUM(D94:D99)</f>
        <v>0</v>
      </c>
    </row>
    <row r="101" spans="1:4" ht="25.5">
      <c r="A101" s="47" t="s">
        <v>9</v>
      </c>
      <c r="B101" s="18" t="s">
        <v>118</v>
      </c>
      <c r="C101" s="48">
        <f>C53*C100</f>
        <v>4.0981373333333335E-2</v>
      </c>
      <c r="D101" s="3">
        <f>C101*D28</f>
        <v>0</v>
      </c>
    </row>
    <row r="102" spans="1:4" ht="12.75">
      <c r="A102" s="175" t="s">
        <v>98</v>
      </c>
      <c r="B102" s="175"/>
      <c r="C102" s="26">
        <f>C100+C101</f>
        <v>0.16222804000000002</v>
      </c>
      <c r="D102" s="8">
        <f>D100+D101</f>
        <v>0</v>
      </c>
    </row>
    <row r="103" spans="1:4" ht="12.75">
      <c r="A103" s="101"/>
      <c r="B103" s="102"/>
      <c r="C103" s="102"/>
      <c r="D103" s="102"/>
    </row>
    <row r="104" spans="1:4" ht="26.25" customHeight="1">
      <c r="A104" s="184" t="s">
        <v>105</v>
      </c>
      <c r="B104" s="185"/>
      <c r="C104" s="185"/>
      <c r="D104" s="185"/>
    </row>
    <row r="105" spans="1:4" ht="25.5">
      <c r="A105" s="108">
        <v>4</v>
      </c>
      <c r="B105" s="108" t="s">
        <v>65</v>
      </c>
      <c r="C105" s="108" t="s">
        <v>15</v>
      </c>
      <c r="D105" s="108" t="s">
        <v>1</v>
      </c>
    </row>
    <row r="106" spans="1:4" ht="12.75">
      <c r="A106" s="109" t="s">
        <v>14</v>
      </c>
      <c r="B106" s="23" t="s">
        <v>107</v>
      </c>
      <c r="C106" s="28">
        <f>C102</f>
        <v>0.16222804000000002</v>
      </c>
      <c r="D106" s="24">
        <f>D102</f>
        <v>0</v>
      </c>
    </row>
    <row r="107" spans="1:4" ht="12.75">
      <c r="A107" s="175" t="s">
        <v>106</v>
      </c>
      <c r="B107" s="175"/>
      <c r="C107" s="29" t="s">
        <v>62</v>
      </c>
      <c r="D107" s="8">
        <f>SUM(D106:D106)</f>
        <v>0</v>
      </c>
    </row>
    <row r="108" spans="1:4" ht="12.75">
      <c r="A108" s="101"/>
      <c r="B108" s="102"/>
      <c r="C108" s="102"/>
      <c r="D108" s="102"/>
    </row>
    <row r="109" spans="1:4" ht="12.75">
      <c r="A109" s="184" t="s">
        <v>66</v>
      </c>
      <c r="B109" s="185"/>
      <c r="C109" s="185"/>
      <c r="D109" s="185"/>
    </row>
    <row r="110" spans="1:4" ht="12.75">
      <c r="A110" s="107">
        <v>5</v>
      </c>
      <c r="B110" s="186" t="s">
        <v>13</v>
      </c>
      <c r="C110" s="186"/>
      <c r="D110" s="107" t="s">
        <v>1</v>
      </c>
    </row>
    <row r="111" spans="1:4" ht="12.75">
      <c r="A111" s="109" t="s">
        <v>2</v>
      </c>
      <c r="B111" s="187" t="s">
        <v>176</v>
      </c>
      <c r="C111" s="187"/>
      <c r="D111" s="127"/>
    </row>
    <row r="112" spans="1:4" ht="12.75">
      <c r="A112" s="109" t="s">
        <v>4</v>
      </c>
      <c r="B112" s="187" t="s">
        <v>11</v>
      </c>
      <c r="C112" s="187"/>
      <c r="D112" s="127"/>
    </row>
    <row r="113" spans="1:5" ht="12.75">
      <c r="A113" s="2"/>
      <c r="B113" s="175" t="s">
        <v>108</v>
      </c>
      <c r="C113" s="175"/>
      <c r="D113" s="8">
        <f>SUM(D111:D111)</f>
        <v>0</v>
      </c>
    </row>
    <row r="114" spans="1:5">
      <c r="A114" s="178" t="s">
        <v>109</v>
      </c>
      <c r="B114" s="179"/>
      <c r="C114" s="179"/>
      <c r="D114" s="179"/>
    </row>
    <row r="115" spans="1:5" ht="12.75">
      <c r="A115" s="180"/>
      <c r="B115" s="181"/>
      <c r="C115" s="181"/>
      <c r="D115" s="181"/>
    </row>
    <row r="116" spans="1:5" s="30" customFormat="1" ht="12.75">
      <c r="A116" s="182" t="s">
        <v>67</v>
      </c>
      <c r="B116" s="182"/>
      <c r="C116" s="182"/>
      <c r="D116" s="182"/>
    </row>
    <row r="117" spans="1:5" ht="12.75">
      <c r="A117" s="108">
        <v>6</v>
      </c>
      <c r="B117" s="108" t="s">
        <v>24</v>
      </c>
      <c r="C117" s="108" t="s">
        <v>15</v>
      </c>
      <c r="D117" s="108" t="s">
        <v>1</v>
      </c>
    </row>
    <row r="118" spans="1:5" ht="12.75">
      <c r="A118" s="7" t="s">
        <v>2</v>
      </c>
      <c r="B118" s="31" t="s">
        <v>25</v>
      </c>
      <c r="C118" s="126"/>
      <c r="D118" s="4">
        <f>(D28+D74+D85+D107+D113)*C118</f>
        <v>0</v>
      </c>
      <c r="E118" s="128"/>
    </row>
    <row r="119" spans="1:5" ht="12.75">
      <c r="A119" s="7" t="s">
        <v>4</v>
      </c>
      <c r="B119" s="31" t="s">
        <v>27</v>
      </c>
      <c r="C119" s="126"/>
      <c r="D119" s="4">
        <f>(D28+D74+D85+D107+D113+D118)*C119</f>
        <v>0</v>
      </c>
    </row>
    <row r="120" spans="1:5" ht="12.75">
      <c r="A120" s="7" t="s">
        <v>5</v>
      </c>
      <c r="B120" s="31" t="s">
        <v>26</v>
      </c>
      <c r="C120" s="41">
        <f>SUM(C121:C123)</f>
        <v>8.6499999999999994E-2</v>
      </c>
      <c r="D120" s="32">
        <f>((D135+D118+D119)/(1-C120))*C120</f>
        <v>0</v>
      </c>
      <c r="E120" s="128"/>
    </row>
    <row r="121" spans="1:5" ht="12.75">
      <c r="A121" s="9"/>
      <c r="B121" s="31" t="s">
        <v>43</v>
      </c>
      <c r="C121" s="51">
        <v>6.4999999999999997E-3</v>
      </c>
      <c r="D121" s="4">
        <f>((D135+D118+D119)/(1-C120))*C121</f>
        <v>0</v>
      </c>
      <c r="E121" s="128"/>
    </row>
    <row r="122" spans="1:5" ht="12.75">
      <c r="A122" s="9"/>
      <c r="B122" s="31" t="s">
        <v>44</v>
      </c>
      <c r="C122" s="54">
        <v>0.03</v>
      </c>
      <c r="D122" s="4">
        <f>((D135+D118+D119)/(1-C120))*C122</f>
        <v>0</v>
      </c>
      <c r="E122" s="128"/>
    </row>
    <row r="123" spans="1:5" ht="12.75">
      <c r="A123" s="9"/>
      <c r="B123" s="31" t="s">
        <v>45</v>
      </c>
      <c r="C123" s="51">
        <v>0.05</v>
      </c>
      <c r="D123" s="4">
        <f>((D135+D118+D119)/(1-C120))*C123</f>
        <v>0</v>
      </c>
      <c r="E123" s="128"/>
    </row>
    <row r="124" spans="1:5" ht="12.75">
      <c r="A124" s="2"/>
      <c r="B124" s="106" t="s">
        <v>110</v>
      </c>
      <c r="C124" s="26"/>
      <c r="D124" s="8">
        <f>D118+D119+D120</f>
        <v>0</v>
      </c>
    </row>
    <row r="125" spans="1:5" ht="12.75">
      <c r="A125" s="39" t="s">
        <v>111</v>
      </c>
      <c r="B125" s="38"/>
      <c r="C125" s="38"/>
      <c r="D125" s="34"/>
    </row>
    <row r="126" spans="1:5" ht="12.75">
      <c r="A126" s="39" t="s">
        <v>112</v>
      </c>
      <c r="B126" s="34"/>
      <c r="C126" s="34"/>
      <c r="D126" s="34"/>
    </row>
    <row r="127" spans="1:5">
      <c r="A127" s="34"/>
      <c r="B127" s="34"/>
      <c r="C127" s="34"/>
      <c r="D127" s="34"/>
    </row>
    <row r="128" spans="1:5" ht="12.75">
      <c r="A128" s="182" t="s">
        <v>68</v>
      </c>
      <c r="B128" s="182"/>
      <c r="C128" s="182"/>
      <c r="D128" s="182"/>
    </row>
    <row r="129" spans="1:4" ht="24" customHeight="1">
      <c r="A129" s="2"/>
      <c r="B129" s="183" t="s">
        <v>28</v>
      </c>
      <c r="C129" s="183"/>
      <c r="D129" s="108" t="s">
        <v>29</v>
      </c>
    </row>
    <row r="130" spans="1:4" ht="12.75">
      <c r="A130" s="27" t="s">
        <v>2</v>
      </c>
      <c r="B130" s="174" t="s">
        <v>30</v>
      </c>
      <c r="C130" s="174"/>
      <c r="D130" s="24">
        <f>D28</f>
        <v>0</v>
      </c>
    </row>
    <row r="131" spans="1:4" ht="12.75">
      <c r="A131" s="27" t="s">
        <v>4</v>
      </c>
      <c r="B131" s="174" t="s">
        <v>69</v>
      </c>
      <c r="C131" s="174"/>
      <c r="D131" s="24">
        <f>D74</f>
        <v>0</v>
      </c>
    </row>
    <row r="132" spans="1:4" ht="12.75">
      <c r="A132" s="27" t="s">
        <v>5</v>
      </c>
      <c r="B132" s="174" t="s">
        <v>70</v>
      </c>
      <c r="C132" s="174"/>
      <c r="D132" s="24">
        <f>D85</f>
        <v>0</v>
      </c>
    </row>
    <row r="133" spans="1:4" ht="24" customHeight="1">
      <c r="A133" s="27" t="s">
        <v>6</v>
      </c>
      <c r="B133" s="174" t="s">
        <v>71</v>
      </c>
      <c r="C133" s="174"/>
      <c r="D133" s="3">
        <f>D107</f>
        <v>0</v>
      </c>
    </row>
    <row r="134" spans="1:4" ht="12.75">
      <c r="A134" s="27" t="s">
        <v>7</v>
      </c>
      <c r="B134" s="174" t="s">
        <v>72</v>
      </c>
      <c r="C134" s="174"/>
      <c r="D134" s="24">
        <f>D113</f>
        <v>0</v>
      </c>
    </row>
    <row r="135" spans="1:4" ht="16.5" customHeight="1">
      <c r="A135" s="175" t="s">
        <v>73</v>
      </c>
      <c r="B135" s="175"/>
      <c r="C135" s="175"/>
      <c r="D135" s="8">
        <f>SUM(D130:D134)</f>
        <v>0</v>
      </c>
    </row>
    <row r="136" spans="1:4" ht="12.75">
      <c r="A136" s="27" t="s">
        <v>8</v>
      </c>
      <c r="B136" s="177" t="s">
        <v>74</v>
      </c>
      <c r="C136" s="177"/>
      <c r="D136" s="24">
        <f>D124</f>
        <v>0</v>
      </c>
    </row>
    <row r="137" spans="1:4" ht="16.5" customHeight="1">
      <c r="A137" s="175" t="s">
        <v>31</v>
      </c>
      <c r="B137" s="175"/>
      <c r="C137" s="175"/>
      <c r="D137" s="8">
        <f>TRUNC((D135+D136),2)</f>
        <v>0</v>
      </c>
    </row>
    <row r="138" spans="1:4" ht="12.75" hidden="1" customHeight="1">
      <c r="A138" s="176" t="s">
        <v>115</v>
      </c>
      <c r="B138" s="176"/>
      <c r="C138" s="176"/>
      <c r="D138" s="176"/>
    </row>
    <row r="142" spans="1:4" hidden="1">
      <c r="C142" s="33"/>
    </row>
  </sheetData>
  <sheetProtection formatCells="0" formatColumns="0" formatRows="0" insertColumns="0" insertRows="0"/>
  <mergeCells count="74">
    <mergeCell ref="A5:B5"/>
    <mergeCell ref="C5:D5"/>
    <mergeCell ref="A6:B6"/>
    <mergeCell ref="C6:D6"/>
    <mergeCell ref="B9:C9"/>
    <mergeCell ref="B10:C10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25:C25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A41:D41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67:D67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B130:C130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IV49"/>
  <sheetViews>
    <sheetView showGridLines="0" view="pageBreakPreview" topLeftCell="A13" zoomScaleNormal="100" zoomScaleSheetLayoutView="100" workbookViewId="0">
      <selection activeCell="F45" sqref="F45"/>
    </sheetView>
  </sheetViews>
  <sheetFormatPr defaultColWidth="0" defaultRowHeight="12.75" customHeight="1" zeroHeight="1"/>
  <cols>
    <col min="1" max="1" width="5.42578125" style="147" bestFit="1" customWidth="1"/>
    <col min="2" max="2" width="19.28515625" style="147" customWidth="1"/>
    <col min="3" max="3" width="16.28515625" style="147" customWidth="1"/>
    <col min="4" max="4" width="19.42578125" style="147" bestFit="1" customWidth="1"/>
    <col min="5" max="5" width="20" style="147" bestFit="1" customWidth="1"/>
    <col min="6" max="7" width="21.7109375" style="147" bestFit="1" customWidth="1"/>
    <col min="8" max="8" width="14.5703125" style="140" hidden="1" customWidth="1"/>
    <col min="9" max="11" width="0" style="140" hidden="1" customWidth="1"/>
    <col min="12" max="12" width="24.42578125" style="140" hidden="1" customWidth="1"/>
    <col min="13" max="16384" width="0" style="140" hidden="1"/>
  </cols>
  <sheetData>
    <row r="1" spans="1:256">
      <c r="A1" s="267" t="s">
        <v>127</v>
      </c>
      <c r="B1" s="267"/>
      <c r="C1" s="267"/>
      <c r="D1" s="267"/>
      <c r="E1" s="267"/>
      <c r="F1" s="267"/>
      <c r="G1" s="267"/>
    </row>
    <row r="2" spans="1:256">
      <c r="A2" s="267" t="s">
        <v>163</v>
      </c>
      <c r="B2" s="267"/>
      <c r="C2" s="267"/>
      <c r="D2" s="267"/>
      <c r="E2" s="267"/>
      <c r="F2" s="267"/>
      <c r="G2" s="267"/>
    </row>
    <row r="3" spans="1:256">
      <c r="A3" s="267" t="s">
        <v>164</v>
      </c>
      <c r="B3" s="267"/>
      <c r="C3" s="267"/>
      <c r="D3" s="267"/>
      <c r="E3" s="267"/>
      <c r="F3" s="267"/>
      <c r="G3" s="267"/>
    </row>
    <row r="4" spans="1:256">
      <c r="A4" s="141"/>
      <c r="B4" s="141"/>
      <c r="C4" s="141"/>
      <c r="D4" s="141"/>
      <c r="E4" s="141"/>
      <c r="F4" s="141"/>
      <c r="G4" s="141"/>
    </row>
    <row r="5" spans="1:256" ht="12.75" customHeight="1">
      <c r="A5" s="265" t="s">
        <v>217</v>
      </c>
      <c r="B5" s="265"/>
      <c r="C5" s="265"/>
      <c r="D5" s="265"/>
      <c r="E5" s="265"/>
      <c r="F5" s="264" t="s">
        <v>218</v>
      </c>
      <c r="G5" s="264"/>
      <c r="H5" s="142"/>
      <c r="I5" s="265" t="s">
        <v>217</v>
      </c>
      <c r="J5" s="265"/>
      <c r="K5" s="264" t="s">
        <v>116</v>
      </c>
      <c r="L5" s="264"/>
      <c r="M5" s="265" t="s">
        <v>217</v>
      </c>
      <c r="N5" s="265"/>
      <c r="O5" s="264" t="s">
        <v>116</v>
      </c>
      <c r="P5" s="264"/>
      <c r="Q5" s="265" t="s">
        <v>217</v>
      </c>
      <c r="R5" s="265"/>
      <c r="S5" s="264" t="s">
        <v>116</v>
      </c>
      <c r="T5" s="264"/>
      <c r="U5" s="265" t="s">
        <v>217</v>
      </c>
      <c r="V5" s="265"/>
      <c r="W5" s="264" t="s">
        <v>116</v>
      </c>
      <c r="X5" s="264"/>
      <c r="Y5" s="265" t="s">
        <v>217</v>
      </c>
      <c r="Z5" s="265"/>
      <c r="AA5" s="264" t="s">
        <v>116</v>
      </c>
      <c r="AB5" s="264"/>
      <c r="AC5" s="265" t="s">
        <v>217</v>
      </c>
      <c r="AD5" s="265"/>
      <c r="AE5" s="264" t="s">
        <v>116</v>
      </c>
      <c r="AF5" s="264"/>
      <c r="AG5" s="265" t="s">
        <v>217</v>
      </c>
      <c r="AH5" s="265"/>
      <c r="AI5" s="264" t="s">
        <v>116</v>
      </c>
      <c r="AJ5" s="264"/>
      <c r="AK5" s="265" t="s">
        <v>217</v>
      </c>
      <c r="AL5" s="265"/>
      <c r="AM5" s="264" t="s">
        <v>116</v>
      </c>
      <c r="AN5" s="264"/>
      <c r="AO5" s="265" t="s">
        <v>217</v>
      </c>
      <c r="AP5" s="265"/>
      <c r="AQ5" s="264" t="s">
        <v>116</v>
      </c>
      <c r="AR5" s="264"/>
      <c r="AS5" s="265" t="s">
        <v>217</v>
      </c>
      <c r="AT5" s="265"/>
      <c r="AU5" s="264" t="s">
        <v>116</v>
      </c>
      <c r="AV5" s="264"/>
      <c r="AW5" s="265" t="s">
        <v>217</v>
      </c>
      <c r="AX5" s="265"/>
      <c r="AY5" s="264" t="s">
        <v>116</v>
      </c>
      <c r="AZ5" s="264"/>
      <c r="BA5" s="265" t="s">
        <v>217</v>
      </c>
      <c r="BB5" s="265"/>
      <c r="BC5" s="264" t="s">
        <v>116</v>
      </c>
      <c r="BD5" s="264"/>
      <c r="BE5" s="265" t="s">
        <v>217</v>
      </c>
      <c r="BF5" s="265"/>
      <c r="BG5" s="264" t="s">
        <v>116</v>
      </c>
      <c r="BH5" s="264"/>
      <c r="BI5" s="265" t="s">
        <v>217</v>
      </c>
      <c r="BJ5" s="265"/>
      <c r="BK5" s="264" t="s">
        <v>116</v>
      </c>
      <c r="BL5" s="264"/>
      <c r="BM5" s="265" t="s">
        <v>217</v>
      </c>
      <c r="BN5" s="265"/>
      <c r="BO5" s="264" t="s">
        <v>116</v>
      </c>
      <c r="BP5" s="264"/>
      <c r="BQ5" s="265" t="s">
        <v>217</v>
      </c>
      <c r="BR5" s="265"/>
      <c r="BS5" s="264" t="s">
        <v>116</v>
      </c>
      <c r="BT5" s="264"/>
      <c r="BU5" s="265" t="s">
        <v>217</v>
      </c>
      <c r="BV5" s="265"/>
      <c r="BW5" s="264" t="s">
        <v>116</v>
      </c>
      <c r="BX5" s="264"/>
      <c r="BY5" s="265" t="s">
        <v>217</v>
      </c>
      <c r="BZ5" s="265"/>
      <c r="CA5" s="264" t="s">
        <v>116</v>
      </c>
      <c r="CB5" s="264"/>
      <c r="CC5" s="265" t="s">
        <v>217</v>
      </c>
      <c r="CD5" s="265"/>
      <c r="CE5" s="264" t="s">
        <v>116</v>
      </c>
      <c r="CF5" s="264"/>
      <c r="CG5" s="265" t="s">
        <v>217</v>
      </c>
      <c r="CH5" s="265"/>
      <c r="CI5" s="264" t="s">
        <v>116</v>
      </c>
      <c r="CJ5" s="264"/>
      <c r="CK5" s="265" t="s">
        <v>217</v>
      </c>
      <c r="CL5" s="265"/>
      <c r="CM5" s="264" t="s">
        <v>116</v>
      </c>
      <c r="CN5" s="264"/>
      <c r="CO5" s="265" t="s">
        <v>217</v>
      </c>
      <c r="CP5" s="265"/>
      <c r="CQ5" s="264" t="s">
        <v>116</v>
      </c>
      <c r="CR5" s="264"/>
      <c r="CS5" s="265" t="s">
        <v>217</v>
      </c>
      <c r="CT5" s="265"/>
      <c r="CU5" s="264" t="s">
        <v>116</v>
      </c>
      <c r="CV5" s="264"/>
      <c r="CW5" s="265" t="s">
        <v>217</v>
      </c>
      <c r="CX5" s="265"/>
      <c r="CY5" s="264" t="s">
        <v>116</v>
      </c>
      <c r="CZ5" s="264"/>
      <c r="DA5" s="265" t="s">
        <v>217</v>
      </c>
      <c r="DB5" s="265"/>
      <c r="DC5" s="264" t="s">
        <v>116</v>
      </c>
      <c r="DD5" s="264"/>
      <c r="DE5" s="265" t="s">
        <v>217</v>
      </c>
      <c r="DF5" s="265"/>
      <c r="DG5" s="264" t="s">
        <v>116</v>
      </c>
      <c r="DH5" s="264"/>
      <c r="DI5" s="265" t="s">
        <v>217</v>
      </c>
      <c r="DJ5" s="265"/>
      <c r="DK5" s="264" t="s">
        <v>116</v>
      </c>
      <c r="DL5" s="264"/>
      <c r="DM5" s="265" t="s">
        <v>217</v>
      </c>
      <c r="DN5" s="265"/>
      <c r="DO5" s="264" t="s">
        <v>116</v>
      </c>
      <c r="DP5" s="264"/>
      <c r="DQ5" s="265" t="s">
        <v>217</v>
      </c>
      <c r="DR5" s="265"/>
      <c r="DS5" s="264" t="s">
        <v>116</v>
      </c>
      <c r="DT5" s="264"/>
      <c r="DU5" s="265" t="s">
        <v>217</v>
      </c>
      <c r="DV5" s="265"/>
      <c r="DW5" s="264" t="s">
        <v>116</v>
      </c>
      <c r="DX5" s="264"/>
      <c r="DY5" s="265" t="s">
        <v>217</v>
      </c>
      <c r="DZ5" s="265"/>
      <c r="EA5" s="264" t="s">
        <v>116</v>
      </c>
      <c r="EB5" s="264"/>
      <c r="EC5" s="265" t="s">
        <v>217</v>
      </c>
      <c r="ED5" s="265"/>
      <c r="EE5" s="264" t="s">
        <v>116</v>
      </c>
      <c r="EF5" s="264"/>
      <c r="EG5" s="265" t="s">
        <v>217</v>
      </c>
      <c r="EH5" s="265"/>
      <c r="EI5" s="264" t="s">
        <v>116</v>
      </c>
      <c r="EJ5" s="264"/>
      <c r="EK5" s="265" t="s">
        <v>217</v>
      </c>
      <c r="EL5" s="265"/>
      <c r="EM5" s="264" t="s">
        <v>116</v>
      </c>
      <c r="EN5" s="264"/>
      <c r="EO5" s="265" t="s">
        <v>217</v>
      </c>
      <c r="EP5" s="265"/>
      <c r="EQ5" s="264" t="s">
        <v>116</v>
      </c>
      <c r="ER5" s="264"/>
      <c r="ES5" s="265" t="s">
        <v>217</v>
      </c>
      <c r="ET5" s="265"/>
      <c r="EU5" s="264" t="s">
        <v>116</v>
      </c>
      <c r="EV5" s="264"/>
      <c r="EW5" s="265" t="s">
        <v>217</v>
      </c>
      <c r="EX5" s="265"/>
      <c r="EY5" s="264" t="s">
        <v>116</v>
      </c>
      <c r="EZ5" s="264"/>
      <c r="FA5" s="265" t="s">
        <v>217</v>
      </c>
      <c r="FB5" s="265"/>
      <c r="FC5" s="264" t="s">
        <v>116</v>
      </c>
      <c r="FD5" s="264"/>
      <c r="FE5" s="265" t="s">
        <v>217</v>
      </c>
      <c r="FF5" s="265"/>
      <c r="FG5" s="264" t="s">
        <v>116</v>
      </c>
      <c r="FH5" s="264"/>
      <c r="FI5" s="265" t="s">
        <v>217</v>
      </c>
      <c r="FJ5" s="265"/>
      <c r="FK5" s="264" t="s">
        <v>116</v>
      </c>
      <c r="FL5" s="264"/>
      <c r="FM5" s="265" t="s">
        <v>217</v>
      </c>
      <c r="FN5" s="265"/>
      <c r="FO5" s="264" t="s">
        <v>116</v>
      </c>
      <c r="FP5" s="264"/>
      <c r="FQ5" s="265" t="s">
        <v>217</v>
      </c>
      <c r="FR5" s="265"/>
      <c r="FS5" s="264" t="s">
        <v>116</v>
      </c>
      <c r="FT5" s="264"/>
      <c r="FU5" s="265" t="s">
        <v>217</v>
      </c>
      <c r="FV5" s="265"/>
      <c r="FW5" s="264" t="s">
        <v>116</v>
      </c>
      <c r="FX5" s="264"/>
      <c r="FY5" s="265" t="s">
        <v>217</v>
      </c>
      <c r="FZ5" s="265"/>
      <c r="GA5" s="264" t="s">
        <v>116</v>
      </c>
      <c r="GB5" s="264"/>
      <c r="GC5" s="265" t="s">
        <v>217</v>
      </c>
      <c r="GD5" s="265"/>
      <c r="GE5" s="264" t="s">
        <v>116</v>
      </c>
      <c r="GF5" s="264"/>
      <c r="GG5" s="265" t="s">
        <v>217</v>
      </c>
      <c r="GH5" s="265"/>
      <c r="GI5" s="264" t="s">
        <v>116</v>
      </c>
      <c r="GJ5" s="264"/>
      <c r="GK5" s="265" t="s">
        <v>217</v>
      </c>
      <c r="GL5" s="265"/>
      <c r="GM5" s="264" t="s">
        <v>116</v>
      </c>
      <c r="GN5" s="264"/>
      <c r="GO5" s="265" t="s">
        <v>217</v>
      </c>
      <c r="GP5" s="265"/>
      <c r="GQ5" s="264" t="s">
        <v>116</v>
      </c>
      <c r="GR5" s="264"/>
      <c r="GS5" s="265" t="s">
        <v>217</v>
      </c>
      <c r="GT5" s="265"/>
      <c r="GU5" s="264" t="s">
        <v>116</v>
      </c>
      <c r="GV5" s="264"/>
      <c r="GW5" s="265" t="s">
        <v>217</v>
      </c>
      <c r="GX5" s="265"/>
      <c r="GY5" s="264" t="s">
        <v>116</v>
      </c>
      <c r="GZ5" s="264"/>
      <c r="HA5" s="265" t="s">
        <v>217</v>
      </c>
      <c r="HB5" s="265"/>
      <c r="HC5" s="264" t="s">
        <v>116</v>
      </c>
      <c r="HD5" s="264"/>
      <c r="HE5" s="265" t="s">
        <v>217</v>
      </c>
      <c r="HF5" s="265"/>
      <c r="HG5" s="264" t="s">
        <v>116</v>
      </c>
      <c r="HH5" s="264"/>
      <c r="HI5" s="265" t="s">
        <v>217</v>
      </c>
      <c r="HJ5" s="265"/>
      <c r="HK5" s="264" t="s">
        <v>116</v>
      </c>
      <c r="HL5" s="264"/>
      <c r="HM5" s="265" t="s">
        <v>217</v>
      </c>
      <c r="HN5" s="265"/>
      <c r="HO5" s="264" t="s">
        <v>116</v>
      </c>
      <c r="HP5" s="264"/>
      <c r="HQ5" s="265" t="s">
        <v>217</v>
      </c>
      <c r="HR5" s="265"/>
      <c r="HS5" s="264" t="s">
        <v>116</v>
      </c>
      <c r="HT5" s="264"/>
      <c r="HU5" s="265" t="s">
        <v>217</v>
      </c>
      <c r="HV5" s="265"/>
      <c r="HW5" s="264" t="s">
        <v>116</v>
      </c>
      <c r="HX5" s="264"/>
      <c r="HY5" s="265" t="s">
        <v>217</v>
      </c>
      <c r="HZ5" s="265"/>
      <c r="IA5" s="264" t="s">
        <v>116</v>
      </c>
      <c r="IB5" s="264"/>
      <c r="IC5" s="265" t="s">
        <v>217</v>
      </c>
      <c r="ID5" s="265"/>
      <c r="IE5" s="264" t="s">
        <v>116</v>
      </c>
      <c r="IF5" s="264"/>
      <c r="IG5" s="265" t="s">
        <v>217</v>
      </c>
      <c r="IH5" s="265"/>
      <c r="II5" s="264" t="s">
        <v>116</v>
      </c>
      <c r="IJ5" s="264"/>
      <c r="IK5" s="265" t="s">
        <v>217</v>
      </c>
      <c r="IL5" s="265"/>
      <c r="IM5" s="264" t="s">
        <v>116</v>
      </c>
      <c r="IN5" s="264"/>
      <c r="IO5" s="265" t="s">
        <v>217</v>
      </c>
      <c r="IP5" s="265"/>
      <c r="IQ5" s="264" t="s">
        <v>116</v>
      </c>
      <c r="IR5" s="264"/>
      <c r="IS5" s="265" t="s">
        <v>217</v>
      </c>
      <c r="IT5" s="265"/>
      <c r="IU5" s="264" t="s">
        <v>116</v>
      </c>
      <c r="IV5" s="264"/>
    </row>
    <row r="6" spans="1:256" ht="15" customHeight="1">
      <c r="A6" s="265" t="s">
        <v>33</v>
      </c>
      <c r="B6" s="265"/>
      <c r="C6" s="265"/>
      <c r="D6" s="265"/>
      <c r="E6" s="265"/>
      <c r="F6" s="266" t="s">
        <v>178</v>
      </c>
      <c r="G6" s="266"/>
      <c r="H6" s="143"/>
      <c r="I6" s="265" t="s">
        <v>33</v>
      </c>
      <c r="J6" s="265"/>
      <c r="K6" s="264" t="s">
        <v>117</v>
      </c>
      <c r="L6" s="264"/>
      <c r="M6" s="265" t="s">
        <v>33</v>
      </c>
      <c r="N6" s="265"/>
      <c r="O6" s="264" t="s">
        <v>117</v>
      </c>
      <c r="P6" s="264"/>
      <c r="Q6" s="265" t="s">
        <v>33</v>
      </c>
      <c r="R6" s="265"/>
      <c r="S6" s="264" t="s">
        <v>117</v>
      </c>
      <c r="T6" s="264"/>
      <c r="U6" s="265" t="s">
        <v>33</v>
      </c>
      <c r="V6" s="265"/>
      <c r="W6" s="264" t="s">
        <v>117</v>
      </c>
      <c r="X6" s="264"/>
      <c r="Y6" s="265" t="s">
        <v>33</v>
      </c>
      <c r="Z6" s="265"/>
      <c r="AA6" s="264" t="s">
        <v>117</v>
      </c>
      <c r="AB6" s="264"/>
      <c r="AC6" s="265" t="s">
        <v>33</v>
      </c>
      <c r="AD6" s="265"/>
      <c r="AE6" s="264" t="s">
        <v>117</v>
      </c>
      <c r="AF6" s="264"/>
      <c r="AG6" s="265" t="s">
        <v>33</v>
      </c>
      <c r="AH6" s="265"/>
      <c r="AI6" s="264" t="s">
        <v>117</v>
      </c>
      <c r="AJ6" s="264"/>
      <c r="AK6" s="265" t="s">
        <v>33</v>
      </c>
      <c r="AL6" s="265"/>
      <c r="AM6" s="264" t="s">
        <v>117</v>
      </c>
      <c r="AN6" s="264"/>
      <c r="AO6" s="265" t="s">
        <v>33</v>
      </c>
      <c r="AP6" s="265"/>
      <c r="AQ6" s="264" t="s">
        <v>117</v>
      </c>
      <c r="AR6" s="264"/>
      <c r="AS6" s="265" t="s">
        <v>33</v>
      </c>
      <c r="AT6" s="265"/>
      <c r="AU6" s="264" t="s">
        <v>117</v>
      </c>
      <c r="AV6" s="264"/>
      <c r="AW6" s="265" t="s">
        <v>33</v>
      </c>
      <c r="AX6" s="265"/>
      <c r="AY6" s="264" t="s">
        <v>117</v>
      </c>
      <c r="AZ6" s="264"/>
      <c r="BA6" s="265" t="s">
        <v>33</v>
      </c>
      <c r="BB6" s="265"/>
      <c r="BC6" s="264" t="s">
        <v>117</v>
      </c>
      <c r="BD6" s="264"/>
      <c r="BE6" s="265" t="s">
        <v>33</v>
      </c>
      <c r="BF6" s="265"/>
      <c r="BG6" s="264" t="s">
        <v>117</v>
      </c>
      <c r="BH6" s="264"/>
      <c r="BI6" s="265" t="s">
        <v>33</v>
      </c>
      <c r="BJ6" s="265"/>
      <c r="BK6" s="264" t="s">
        <v>117</v>
      </c>
      <c r="BL6" s="264"/>
      <c r="BM6" s="265" t="s">
        <v>33</v>
      </c>
      <c r="BN6" s="265"/>
      <c r="BO6" s="264" t="s">
        <v>117</v>
      </c>
      <c r="BP6" s="264"/>
      <c r="BQ6" s="265" t="s">
        <v>33</v>
      </c>
      <c r="BR6" s="265"/>
      <c r="BS6" s="264" t="s">
        <v>117</v>
      </c>
      <c r="BT6" s="264"/>
      <c r="BU6" s="265" t="s">
        <v>33</v>
      </c>
      <c r="BV6" s="265"/>
      <c r="BW6" s="264" t="s">
        <v>117</v>
      </c>
      <c r="BX6" s="264"/>
      <c r="BY6" s="265" t="s">
        <v>33</v>
      </c>
      <c r="BZ6" s="265"/>
      <c r="CA6" s="264" t="s">
        <v>117</v>
      </c>
      <c r="CB6" s="264"/>
      <c r="CC6" s="265" t="s">
        <v>33</v>
      </c>
      <c r="CD6" s="265"/>
      <c r="CE6" s="264" t="s">
        <v>117</v>
      </c>
      <c r="CF6" s="264"/>
      <c r="CG6" s="265" t="s">
        <v>33</v>
      </c>
      <c r="CH6" s="265"/>
      <c r="CI6" s="264" t="s">
        <v>117</v>
      </c>
      <c r="CJ6" s="264"/>
      <c r="CK6" s="265" t="s">
        <v>33</v>
      </c>
      <c r="CL6" s="265"/>
      <c r="CM6" s="264" t="s">
        <v>117</v>
      </c>
      <c r="CN6" s="264"/>
      <c r="CO6" s="265" t="s">
        <v>33</v>
      </c>
      <c r="CP6" s="265"/>
      <c r="CQ6" s="264" t="s">
        <v>117</v>
      </c>
      <c r="CR6" s="264"/>
      <c r="CS6" s="265" t="s">
        <v>33</v>
      </c>
      <c r="CT6" s="265"/>
      <c r="CU6" s="264" t="s">
        <v>117</v>
      </c>
      <c r="CV6" s="264"/>
      <c r="CW6" s="265" t="s">
        <v>33</v>
      </c>
      <c r="CX6" s="265"/>
      <c r="CY6" s="264" t="s">
        <v>117</v>
      </c>
      <c r="CZ6" s="264"/>
      <c r="DA6" s="265" t="s">
        <v>33</v>
      </c>
      <c r="DB6" s="265"/>
      <c r="DC6" s="264" t="s">
        <v>117</v>
      </c>
      <c r="DD6" s="264"/>
      <c r="DE6" s="265" t="s">
        <v>33</v>
      </c>
      <c r="DF6" s="265"/>
      <c r="DG6" s="264" t="s">
        <v>117</v>
      </c>
      <c r="DH6" s="264"/>
      <c r="DI6" s="265" t="s">
        <v>33</v>
      </c>
      <c r="DJ6" s="265"/>
      <c r="DK6" s="264" t="s">
        <v>117</v>
      </c>
      <c r="DL6" s="264"/>
      <c r="DM6" s="265" t="s">
        <v>33</v>
      </c>
      <c r="DN6" s="265"/>
      <c r="DO6" s="264" t="s">
        <v>117</v>
      </c>
      <c r="DP6" s="264"/>
      <c r="DQ6" s="265" t="s">
        <v>33</v>
      </c>
      <c r="DR6" s="265"/>
      <c r="DS6" s="264" t="s">
        <v>117</v>
      </c>
      <c r="DT6" s="264"/>
      <c r="DU6" s="265" t="s">
        <v>33</v>
      </c>
      <c r="DV6" s="265"/>
      <c r="DW6" s="264" t="s">
        <v>117</v>
      </c>
      <c r="DX6" s="264"/>
      <c r="DY6" s="265" t="s">
        <v>33</v>
      </c>
      <c r="DZ6" s="265"/>
      <c r="EA6" s="264" t="s">
        <v>117</v>
      </c>
      <c r="EB6" s="264"/>
      <c r="EC6" s="265" t="s">
        <v>33</v>
      </c>
      <c r="ED6" s="265"/>
      <c r="EE6" s="264" t="s">
        <v>117</v>
      </c>
      <c r="EF6" s="264"/>
      <c r="EG6" s="265" t="s">
        <v>33</v>
      </c>
      <c r="EH6" s="265"/>
      <c r="EI6" s="264" t="s">
        <v>117</v>
      </c>
      <c r="EJ6" s="264"/>
      <c r="EK6" s="265" t="s">
        <v>33</v>
      </c>
      <c r="EL6" s="265"/>
      <c r="EM6" s="264" t="s">
        <v>117</v>
      </c>
      <c r="EN6" s="264"/>
      <c r="EO6" s="265" t="s">
        <v>33</v>
      </c>
      <c r="EP6" s="265"/>
      <c r="EQ6" s="264" t="s">
        <v>117</v>
      </c>
      <c r="ER6" s="264"/>
      <c r="ES6" s="265" t="s">
        <v>33</v>
      </c>
      <c r="ET6" s="265"/>
      <c r="EU6" s="264" t="s">
        <v>117</v>
      </c>
      <c r="EV6" s="264"/>
      <c r="EW6" s="265" t="s">
        <v>33</v>
      </c>
      <c r="EX6" s="265"/>
      <c r="EY6" s="264" t="s">
        <v>117</v>
      </c>
      <c r="EZ6" s="264"/>
      <c r="FA6" s="265" t="s">
        <v>33</v>
      </c>
      <c r="FB6" s="265"/>
      <c r="FC6" s="264" t="s">
        <v>117</v>
      </c>
      <c r="FD6" s="264"/>
      <c r="FE6" s="265" t="s">
        <v>33</v>
      </c>
      <c r="FF6" s="265"/>
      <c r="FG6" s="264" t="s">
        <v>117</v>
      </c>
      <c r="FH6" s="264"/>
      <c r="FI6" s="265" t="s">
        <v>33</v>
      </c>
      <c r="FJ6" s="265"/>
      <c r="FK6" s="264" t="s">
        <v>117</v>
      </c>
      <c r="FL6" s="264"/>
      <c r="FM6" s="265" t="s">
        <v>33</v>
      </c>
      <c r="FN6" s="265"/>
      <c r="FO6" s="264" t="s">
        <v>117</v>
      </c>
      <c r="FP6" s="264"/>
      <c r="FQ6" s="265" t="s">
        <v>33</v>
      </c>
      <c r="FR6" s="265"/>
      <c r="FS6" s="264" t="s">
        <v>117</v>
      </c>
      <c r="FT6" s="264"/>
      <c r="FU6" s="265" t="s">
        <v>33</v>
      </c>
      <c r="FV6" s="265"/>
      <c r="FW6" s="264" t="s">
        <v>117</v>
      </c>
      <c r="FX6" s="264"/>
      <c r="FY6" s="265" t="s">
        <v>33</v>
      </c>
      <c r="FZ6" s="265"/>
      <c r="GA6" s="264" t="s">
        <v>117</v>
      </c>
      <c r="GB6" s="264"/>
      <c r="GC6" s="265" t="s">
        <v>33</v>
      </c>
      <c r="GD6" s="265"/>
      <c r="GE6" s="264" t="s">
        <v>117</v>
      </c>
      <c r="GF6" s="264"/>
      <c r="GG6" s="265" t="s">
        <v>33</v>
      </c>
      <c r="GH6" s="265"/>
      <c r="GI6" s="264" t="s">
        <v>117</v>
      </c>
      <c r="GJ6" s="264"/>
      <c r="GK6" s="265" t="s">
        <v>33</v>
      </c>
      <c r="GL6" s="265"/>
      <c r="GM6" s="264" t="s">
        <v>117</v>
      </c>
      <c r="GN6" s="264"/>
      <c r="GO6" s="265" t="s">
        <v>33</v>
      </c>
      <c r="GP6" s="265"/>
      <c r="GQ6" s="264" t="s">
        <v>117</v>
      </c>
      <c r="GR6" s="264"/>
      <c r="GS6" s="265" t="s">
        <v>33</v>
      </c>
      <c r="GT6" s="265"/>
      <c r="GU6" s="264" t="s">
        <v>117</v>
      </c>
      <c r="GV6" s="264"/>
      <c r="GW6" s="265" t="s">
        <v>33</v>
      </c>
      <c r="GX6" s="265"/>
      <c r="GY6" s="264" t="s">
        <v>117</v>
      </c>
      <c r="GZ6" s="264"/>
      <c r="HA6" s="265" t="s">
        <v>33</v>
      </c>
      <c r="HB6" s="265"/>
      <c r="HC6" s="264" t="s">
        <v>117</v>
      </c>
      <c r="HD6" s="264"/>
      <c r="HE6" s="265" t="s">
        <v>33</v>
      </c>
      <c r="HF6" s="265"/>
      <c r="HG6" s="264" t="s">
        <v>117</v>
      </c>
      <c r="HH6" s="264"/>
      <c r="HI6" s="265" t="s">
        <v>33</v>
      </c>
      <c r="HJ6" s="265"/>
      <c r="HK6" s="264" t="s">
        <v>117</v>
      </c>
      <c r="HL6" s="264"/>
      <c r="HM6" s="265" t="s">
        <v>33</v>
      </c>
      <c r="HN6" s="265"/>
      <c r="HO6" s="264" t="s">
        <v>117</v>
      </c>
      <c r="HP6" s="264"/>
      <c r="HQ6" s="265" t="s">
        <v>33</v>
      </c>
      <c r="HR6" s="265"/>
      <c r="HS6" s="264" t="s">
        <v>117</v>
      </c>
      <c r="HT6" s="264"/>
      <c r="HU6" s="265" t="s">
        <v>33</v>
      </c>
      <c r="HV6" s="265"/>
      <c r="HW6" s="264" t="s">
        <v>117</v>
      </c>
      <c r="HX6" s="264"/>
      <c r="HY6" s="265" t="s">
        <v>33</v>
      </c>
      <c r="HZ6" s="265"/>
      <c r="IA6" s="264" t="s">
        <v>117</v>
      </c>
      <c r="IB6" s="264"/>
      <c r="IC6" s="265" t="s">
        <v>33</v>
      </c>
      <c r="ID6" s="265"/>
      <c r="IE6" s="264" t="s">
        <v>117</v>
      </c>
      <c r="IF6" s="264"/>
      <c r="IG6" s="265" t="s">
        <v>33</v>
      </c>
      <c r="IH6" s="265"/>
      <c r="II6" s="264" t="s">
        <v>117</v>
      </c>
      <c r="IJ6" s="264"/>
      <c r="IK6" s="265" t="s">
        <v>33</v>
      </c>
      <c r="IL6" s="265"/>
      <c r="IM6" s="264" t="s">
        <v>117</v>
      </c>
      <c r="IN6" s="264"/>
      <c r="IO6" s="265" t="s">
        <v>33</v>
      </c>
      <c r="IP6" s="265"/>
      <c r="IQ6" s="264" t="s">
        <v>117</v>
      </c>
      <c r="IR6" s="264"/>
      <c r="IS6" s="265" t="s">
        <v>33</v>
      </c>
      <c r="IT6" s="265"/>
      <c r="IU6" s="264" t="s">
        <v>117</v>
      </c>
      <c r="IV6" s="264"/>
    </row>
    <row r="7" spans="1:256">
      <c r="A7" s="141"/>
      <c r="B7" s="141"/>
      <c r="C7" s="141"/>
      <c r="D7" s="141"/>
      <c r="E7" s="141"/>
      <c r="F7" s="141"/>
      <c r="G7" s="141"/>
    </row>
    <row r="8" spans="1:256">
      <c r="A8" s="271" t="s">
        <v>128</v>
      </c>
      <c r="B8" s="271"/>
      <c r="C8" s="271"/>
      <c r="D8" s="271"/>
      <c r="E8" s="271"/>
      <c r="F8" s="271"/>
      <c r="G8" s="271"/>
    </row>
    <row r="9" spans="1:256">
      <c r="A9" s="268" t="s">
        <v>155</v>
      </c>
      <c r="B9" s="268"/>
      <c r="C9" s="268"/>
      <c r="D9" s="268"/>
      <c r="E9" s="268"/>
      <c r="F9" s="268"/>
      <c r="G9" s="268"/>
    </row>
    <row r="10" spans="1:256" ht="24.75" customHeight="1">
      <c r="A10" s="272" t="s">
        <v>137</v>
      </c>
      <c r="B10" s="260" t="s">
        <v>126</v>
      </c>
      <c r="C10" s="260"/>
      <c r="D10" s="269" t="s">
        <v>129</v>
      </c>
      <c r="E10" s="138" t="s">
        <v>130</v>
      </c>
      <c r="F10" s="138" t="s">
        <v>131</v>
      </c>
      <c r="G10" s="138" t="s">
        <v>132</v>
      </c>
    </row>
    <row r="11" spans="1:256" ht="12.75" customHeight="1">
      <c r="A11" s="272"/>
      <c r="B11" s="260"/>
      <c r="C11" s="260"/>
      <c r="D11" s="270"/>
      <c r="E11" s="138" t="s">
        <v>29</v>
      </c>
      <c r="F11" s="138" t="s">
        <v>29</v>
      </c>
      <c r="G11" s="138" t="s">
        <v>29</v>
      </c>
    </row>
    <row r="12" spans="1:256" ht="12.75" customHeight="1">
      <c r="A12" s="272"/>
      <c r="B12" s="260"/>
      <c r="C12" s="260"/>
      <c r="D12" s="138" t="s">
        <v>133</v>
      </c>
      <c r="E12" s="138" t="s">
        <v>134</v>
      </c>
      <c r="F12" s="138" t="s">
        <v>135</v>
      </c>
      <c r="G12" s="138" t="s">
        <v>136</v>
      </c>
    </row>
    <row r="13" spans="1:256" ht="25.5" customHeight="1">
      <c r="A13" s="144">
        <v>21</v>
      </c>
      <c r="B13" s="263" t="str">
        <f>'Recepcionista - SAL'!D20&amp;" - "&amp;'Recepcionista - SAL'!D10</f>
        <v>Recepcionista - Salvador-BA</v>
      </c>
      <c r="C13" s="263"/>
      <c r="D13" s="145">
        <v>1</v>
      </c>
      <c r="E13" s="146">
        <f>'Recepcionista - SAL'!D137</f>
        <v>0</v>
      </c>
      <c r="F13" s="146">
        <f t="shared" ref="F13:F18" si="0">E13*D13</f>
        <v>0</v>
      </c>
      <c r="G13" s="146">
        <f t="shared" ref="G13:G18" si="1">F13*12</f>
        <v>0</v>
      </c>
    </row>
    <row r="14" spans="1:256" ht="25.5" customHeight="1">
      <c r="A14" s="144">
        <v>22</v>
      </c>
      <c r="B14" s="263" t="str">
        <f>'Aux. Adm - SALV'!D20&amp;" - "&amp;'Aux. Adm - SALV'!D10</f>
        <v>Auxiliar Administrativo - Salvador-BA</v>
      </c>
      <c r="C14" s="263"/>
      <c r="D14" s="145">
        <v>4</v>
      </c>
      <c r="E14" s="146">
        <f>'Aux. Adm - SALV'!D137</f>
        <v>0</v>
      </c>
      <c r="F14" s="146">
        <f t="shared" si="0"/>
        <v>0</v>
      </c>
      <c r="G14" s="146">
        <f t="shared" si="1"/>
        <v>0</v>
      </c>
    </row>
    <row r="15" spans="1:256" ht="25.5" customHeight="1">
      <c r="A15" s="144">
        <v>23</v>
      </c>
      <c r="B15" s="263" t="str">
        <f>'RECEP UDI'!D20&amp;" - "&amp;'RECEP UDI'!D10</f>
        <v>Recepcionista - Uberlânida-MG</v>
      </c>
      <c r="C15" s="263"/>
      <c r="D15" s="145">
        <v>1</v>
      </c>
      <c r="E15" s="146">
        <f>'RECEP UDI'!D137</f>
        <v>0</v>
      </c>
      <c r="F15" s="146">
        <f t="shared" si="0"/>
        <v>0</v>
      </c>
      <c r="G15" s="146">
        <f t="shared" si="1"/>
        <v>0</v>
      </c>
    </row>
    <row r="16" spans="1:256" ht="25.5" customHeight="1">
      <c r="A16" s="144">
        <v>24</v>
      </c>
      <c r="B16" s="263" t="s">
        <v>192</v>
      </c>
      <c r="C16" s="263"/>
      <c r="D16" s="145">
        <v>1</v>
      </c>
      <c r="E16" s="146">
        <f>'RECEP BH'!D137</f>
        <v>0</v>
      </c>
      <c r="F16" s="146">
        <f t="shared" si="0"/>
        <v>0</v>
      </c>
      <c r="G16" s="146">
        <f t="shared" si="1"/>
        <v>0</v>
      </c>
    </row>
    <row r="17" spans="1:7" ht="25.5" customHeight="1">
      <c r="A17" s="144">
        <v>25</v>
      </c>
      <c r="B17" s="263" t="str">
        <f>'Motorista - SALVADOR'!D20&amp;" - "&amp;'Motorista - SALVADOR'!D10</f>
        <v>Motorista - Salvador-BA</v>
      </c>
      <c r="C17" s="263"/>
      <c r="D17" s="145">
        <v>3</v>
      </c>
      <c r="E17" s="146">
        <f>'Motorista - SALVADOR'!D137</f>
        <v>0</v>
      </c>
      <c r="F17" s="146">
        <f t="shared" si="0"/>
        <v>0</v>
      </c>
      <c r="G17" s="146">
        <f t="shared" si="1"/>
        <v>0</v>
      </c>
    </row>
    <row r="18" spans="1:7" ht="25.5" customHeight="1">
      <c r="A18" s="144">
        <v>26</v>
      </c>
      <c r="B18" s="263" t="s">
        <v>191</v>
      </c>
      <c r="C18" s="263"/>
      <c r="D18" s="145">
        <v>1</v>
      </c>
      <c r="E18" s="146">
        <f>'Motorista - GOV VAL'!D137</f>
        <v>0</v>
      </c>
      <c r="F18" s="146">
        <f t="shared" si="0"/>
        <v>0</v>
      </c>
      <c r="G18" s="146">
        <f t="shared" si="1"/>
        <v>0</v>
      </c>
    </row>
    <row r="19" spans="1:7" ht="12.75" customHeight="1">
      <c r="A19" s="260" t="s">
        <v>160</v>
      </c>
      <c r="B19" s="260"/>
      <c r="C19" s="260"/>
      <c r="D19" s="260"/>
      <c r="E19" s="260"/>
      <c r="F19" s="139">
        <f>SUM(F13:F18)</f>
        <v>0</v>
      </c>
      <c r="G19" s="139">
        <f>SUM(G13:G18)</f>
        <v>0</v>
      </c>
    </row>
    <row r="20" spans="1:7" ht="12.75" customHeight="1"/>
    <row r="21" spans="1:7" ht="12.75" customHeight="1">
      <c r="A21" s="268" t="s">
        <v>156</v>
      </c>
      <c r="B21" s="268"/>
      <c r="C21" s="268"/>
      <c r="D21" s="268"/>
      <c r="E21" s="268"/>
      <c r="F21" s="268"/>
      <c r="G21" s="268"/>
    </row>
    <row r="22" spans="1:7" ht="12.75" customHeight="1">
      <c r="A22" s="272" t="s">
        <v>137</v>
      </c>
      <c r="B22" s="260" t="s">
        <v>126</v>
      </c>
      <c r="C22" s="260"/>
      <c r="D22" s="269" t="s">
        <v>157</v>
      </c>
      <c r="E22" s="138" t="s">
        <v>158</v>
      </c>
      <c r="F22" s="138" t="s">
        <v>131</v>
      </c>
      <c r="G22" s="138" t="s">
        <v>132</v>
      </c>
    </row>
    <row r="23" spans="1:7" ht="12.75" customHeight="1">
      <c r="A23" s="272"/>
      <c r="B23" s="260"/>
      <c r="C23" s="260"/>
      <c r="D23" s="270"/>
      <c r="E23" s="138" t="s">
        <v>29</v>
      </c>
      <c r="F23" s="138" t="s">
        <v>29</v>
      </c>
      <c r="G23" s="138" t="s">
        <v>29</v>
      </c>
    </row>
    <row r="24" spans="1:7" ht="12.75" customHeight="1">
      <c r="A24" s="272"/>
      <c r="B24" s="260"/>
      <c r="C24" s="260"/>
      <c r="D24" s="138" t="s">
        <v>133</v>
      </c>
      <c r="E24" s="138" t="s">
        <v>134</v>
      </c>
      <c r="F24" s="138" t="s">
        <v>135</v>
      </c>
      <c r="G24" s="138" t="s">
        <v>136</v>
      </c>
    </row>
    <row r="25" spans="1:7" ht="27" customHeight="1">
      <c r="A25" s="144" t="s">
        <v>211</v>
      </c>
      <c r="B25" s="263" t="s">
        <v>193</v>
      </c>
      <c r="C25" s="263"/>
      <c r="D25" s="145">
        <v>10</v>
      </c>
      <c r="E25" s="146">
        <f>'Hora Extra (SEG-SAB)'!D80</f>
        <v>0</v>
      </c>
      <c r="F25" s="146">
        <f t="shared" ref="F25:F36" si="2">E25*D25</f>
        <v>0</v>
      </c>
      <c r="G25" s="146">
        <f t="shared" ref="G25:G36" si="3">F25*12</f>
        <v>0</v>
      </c>
    </row>
    <row r="26" spans="1:7" ht="25.5" customHeight="1">
      <c r="A26" s="144" t="s">
        <v>212</v>
      </c>
      <c r="B26" s="261" t="s">
        <v>194</v>
      </c>
      <c r="C26" s="262"/>
      <c r="D26" s="145">
        <v>10</v>
      </c>
      <c r="E26" s="146">
        <f>'Hora Extra (DOM e Feriados)'!D81</f>
        <v>0</v>
      </c>
      <c r="F26" s="146">
        <f t="shared" si="2"/>
        <v>0</v>
      </c>
      <c r="G26" s="146">
        <f t="shared" si="3"/>
        <v>0</v>
      </c>
    </row>
    <row r="27" spans="1:7" ht="24" customHeight="1">
      <c r="A27" s="144" t="s">
        <v>213</v>
      </c>
      <c r="B27" s="261" t="s">
        <v>195</v>
      </c>
      <c r="C27" s="262"/>
      <c r="D27" s="145">
        <v>10</v>
      </c>
      <c r="E27" s="146">
        <f>'Hora Extra com Ad. Noturno'!D84</f>
        <v>0</v>
      </c>
      <c r="F27" s="146">
        <f t="shared" si="2"/>
        <v>0</v>
      </c>
      <c r="G27" s="146">
        <f t="shared" si="3"/>
        <v>0</v>
      </c>
    </row>
    <row r="28" spans="1:7" ht="12.75" customHeight="1">
      <c r="A28" s="144" t="s">
        <v>214</v>
      </c>
      <c r="B28" s="261" t="s">
        <v>196</v>
      </c>
      <c r="C28" s="262"/>
      <c r="D28" s="145">
        <v>10</v>
      </c>
      <c r="E28" s="146">
        <f>'Diárias sem pernoite'!D26</f>
        <v>0</v>
      </c>
      <c r="F28" s="146">
        <f t="shared" si="2"/>
        <v>0</v>
      </c>
      <c r="G28" s="146">
        <f t="shared" si="3"/>
        <v>0</v>
      </c>
    </row>
    <row r="29" spans="1:7" ht="12.75" customHeight="1">
      <c r="A29" s="144" t="s">
        <v>215</v>
      </c>
      <c r="B29" s="261" t="s">
        <v>197</v>
      </c>
      <c r="C29" s="262"/>
      <c r="D29" s="145">
        <v>14</v>
      </c>
      <c r="E29" s="146">
        <f>'Diárias com pernoite'!D26</f>
        <v>0</v>
      </c>
      <c r="F29" s="146">
        <f t="shared" si="2"/>
        <v>0</v>
      </c>
      <c r="G29" s="146">
        <f t="shared" si="3"/>
        <v>0</v>
      </c>
    </row>
    <row r="30" spans="1:7" ht="12.75" customHeight="1">
      <c r="A30" s="144" t="s">
        <v>216</v>
      </c>
      <c r="B30" s="261" t="s">
        <v>198</v>
      </c>
      <c r="C30" s="262"/>
      <c r="D30" s="145">
        <v>1</v>
      </c>
      <c r="E30" s="146">
        <f>Deslocamento!D26</f>
        <v>0</v>
      </c>
      <c r="F30" s="146">
        <f t="shared" si="2"/>
        <v>0</v>
      </c>
      <c r="G30" s="146">
        <f t="shared" si="3"/>
        <v>0</v>
      </c>
    </row>
    <row r="31" spans="1:7" ht="27" customHeight="1">
      <c r="A31" s="144" t="s">
        <v>205</v>
      </c>
      <c r="B31" s="263" t="s">
        <v>199</v>
      </c>
      <c r="C31" s="263"/>
      <c r="D31" s="145">
        <v>4</v>
      </c>
      <c r="E31" s="146">
        <f>'Hora Extra (SEG-SAB) (2)'!D80</f>
        <v>0</v>
      </c>
      <c r="F31" s="146">
        <f t="shared" si="2"/>
        <v>0</v>
      </c>
      <c r="G31" s="146">
        <f t="shared" si="3"/>
        <v>0</v>
      </c>
    </row>
    <row r="32" spans="1:7" ht="25.5" customHeight="1">
      <c r="A32" s="144" t="s">
        <v>206</v>
      </c>
      <c r="B32" s="261" t="s">
        <v>200</v>
      </c>
      <c r="C32" s="262"/>
      <c r="D32" s="145">
        <v>4</v>
      </c>
      <c r="E32" s="146">
        <f>'Hora Extra (DOM e Feriados) (2)'!D81</f>
        <v>0</v>
      </c>
      <c r="F32" s="146">
        <f t="shared" si="2"/>
        <v>0</v>
      </c>
      <c r="G32" s="146">
        <f t="shared" si="3"/>
        <v>0</v>
      </c>
    </row>
    <row r="33" spans="1:7" ht="24" customHeight="1">
      <c r="A33" s="144" t="s">
        <v>207</v>
      </c>
      <c r="B33" s="261" t="s">
        <v>201</v>
      </c>
      <c r="C33" s="262"/>
      <c r="D33" s="145">
        <v>4</v>
      </c>
      <c r="E33" s="146">
        <f>'Hora Extra com Ad. Noturno (2)'!D84</f>
        <v>0</v>
      </c>
      <c r="F33" s="146">
        <f t="shared" si="2"/>
        <v>0</v>
      </c>
      <c r="G33" s="146">
        <f t="shared" si="3"/>
        <v>0</v>
      </c>
    </row>
    <row r="34" spans="1:7" ht="25.5" customHeight="1">
      <c r="A34" s="144" t="s">
        <v>208</v>
      </c>
      <c r="B34" s="261" t="s">
        <v>202</v>
      </c>
      <c r="C34" s="262"/>
      <c r="D34" s="145">
        <v>5</v>
      </c>
      <c r="E34" s="146">
        <f>'Diárias sem pernoite (2)'!D26</f>
        <v>0</v>
      </c>
      <c r="F34" s="146">
        <f t="shared" si="2"/>
        <v>0</v>
      </c>
      <c r="G34" s="146">
        <f t="shared" si="3"/>
        <v>0</v>
      </c>
    </row>
    <row r="35" spans="1:7" ht="24" customHeight="1">
      <c r="A35" s="144" t="s">
        <v>209</v>
      </c>
      <c r="B35" s="261" t="s">
        <v>203</v>
      </c>
      <c r="C35" s="262"/>
      <c r="D35" s="145">
        <v>8</v>
      </c>
      <c r="E35" s="146">
        <f>'Diárias com pernoite (2)'!D26</f>
        <v>0</v>
      </c>
      <c r="F35" s="146">
        <f t="shared" si="2"/>
        <v>0</v>
      </c>
      <c r="G35" s="146">
        <f t="shared" si="3"/>
        <v>0</v>
      </c>
    </row>
    <row r="36" spans="1:7" ht="12.75" customHeight="1">
      <c r="A36" s="144" t="s">
        <v>210</v>
      </c>
      <c r="B36" s="261" t="s">
        <v>204</v>
      </c>
      <c r="C36" s="262"/>
      <c r="D36" s="145">
        <v>1</v>
      </c>
      <c r="E36" s="146">
        <f>'Deslocamento (2)'!D26</f>
        <v>0</v>
      </c>
      <c r="F36" s="146">
        <f t="shared" si="2"/>
        <v>0</v>
      </c>
      <c r="G36" s="146">
        <f t="shared" si="3"/>
        <v>0</v>
      </c>
    </row>
    <row r="37" spans="1:7" ht="12.75" customHeight="1">
      <c r="A37" s="260" t="s">
        <v>161</v>
      </c>
      <c r="B37" s="260"/>
      <c r="C37" s="260"/>
      <c r="D37" s="260"/>
      <c r="E37" s="260"/>
      <c r="F37" s="139">
        <f>SUM(F25:F36)</f>
        <v>0</v>
      </c>
      <c r="G37" s="139">
        <f>SUM(G25:G36)</f>
        <v>0</v>
      </c>
    </row>
    <row r="38" spans="1:7" ht="12.75" customHeight="1">
      <c r="A38" s="158"/>
      <c r="B38" s="158"/>
      <c r="C38" s="158"/>
      <c r="D38" s="158"/>
      <c r="E38" s="158"/>
      <c r="F38" s="159"/>
      <c r="G38" s="159"/>
    </row>
    <row r="39" spans="1:7" ht="12.75" customHeight="1">
      <c r="A39" s="260" t="s">
        <v>247</v>
      </c>
      <c r="B39" s="260"/>
      <c r="C39" s="260"/>
      <c r="D39" s="260"/>
      <c r="E39" s="260"/>
      <c r="F39" s="260"/>
      <c r="G39" s="139">
        <f>G40/12</f>
        <v>0</v>
      </c>
    </row>
    <row r="40" spans="1:7" ht="12.75" customHeight="1">
      <c r="A40" s="260" t="s">
        <v>248</v>
      </c>
      <c r="B40" s="260"/>
      <c r="C40" s="260"/>
      <c r="D40" s="260"/>
      <c r="E40" s="260"/>
      <c r="F40" s="260"/>
      <c r="G40" s="139">
        <f>Uniformes!F60</f>
        <v>0</v>
      </c>
    </row>
    <row r="41" spans="1:7" ht="12.75" customHeight="1">
      <c r="A41" s="258"/>
      <c r="B41" s="258"/>
      <c r="C41" s="258"/>
      <c r="D41" s="258"/>
      <c r="E41" s="258"/>
      <c r="F41" s="258"/>
      <c r="G41" s="258"/>
    </row>
    <row r="42" spans="1:7" ht="12.75" customHeight="1">
      <c r="A42" s="259" t="s">
        <v>162</v>
      </c>
      <c r="B42" s="259"/>
      <c r="C42" s="259"/>
      <c r="D42" s="259"/>
      <c r="E42" s="259"/>
      <c r="F42" s="148">
        <f>F19+F37</f>
        <v>0</v>
      </c>
      <c r="G42" s="148">
        <f>G19+G37+G40</f>
        <v>0</v>
      </c>
    </row>
    <row r="43" spans="1:7" ht="12.75" customHeight="1"/>
    <row r="44" spans="1:7" ht="12.75" customHeight="1"/>
    <row r="45" spans="1:7" ht="12.75" customHeight="1"/>
    <row r="46" spans="1:7" ht="12.75" customHeight="1"/>
    <row r="47" spans="1:7" ht="12.75" customHeight="1"/>
    <row r="48" spans="1:7" ht="12.75" customHeight="1"/>
    <row r="49" ht="12.75" customHeight="1"/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88">
    <mergeCell ref="A5:E5"/>
    <mergeCell ref="F5:G5"/>
    <mergeCell ref="A10:A12"/>
    <mergeCell ref="B10:C12"/>
    <mergeCell ref="A9:G9"/>
    <mergeCell ref="D10:D11"/>
    <mergeCell ref="Q6:R6"/>
    <mergeCell ref="S6:T6"/>
    <mergeCell ref="U6:V6"/>
    <mergeCell ref="A8:G8"/>
    <mergeCell ref="B17:C17"/>
    <mergeCell ref="B31:C31"/>
    <mergeCell ref="B22:C24"/>
    <mergeCell ref="A22:A24"/>
    <mergeCell ref="A21:G21"/>
    <mergeCell ref="D22:D23"/>
    <mergeCell ref="AW5:AX5"/>
    <mergeCell ref="AC5:AD5"/>
    <mergeCell ref="I5:J5"/>
    <mergeCell ref="K5:L5"/>
    <mergeCell ref="M5:N5"/>
    <mergeCell ref="O5:P5"/>
    <mergeCell ref="Y5:Z5"/>
    <mergeCell ref="AA5:AB5"/>
    <mergeCell ref="AM5:AN5"/>
    <mergeCell ref="AO5:AP5"/>
    <mergeCell ref="AE5:AF5"/>
    <mergeCell ref="AG5:AH5"/>
    <mergeCell ref="AI5:AJ5"/>
    <mergeCell ref="AK5:AL5"/>
    <mergeCell ref="AS5:AT5"/>
    <mergeCell ref="AU5:AV5"/>
    <mergeCell ref="AQ5:AR5"/>
    <mergeCell ref="W5:X5"/>
    <mergeCell ref="Q5:R5"/>
    <mergeCell ref="S5:T5"/>
    <mergeCell ref="U5:V5"/>
    <mergeCell ref="BK5:BL5"/>
    <mergeCell ref="BM5:BN5"/>
    <mergeCell ref="BO5:BP5"/>
    <mergeCell ref="BQ5:BR5"/>
    <mergeCell ref="AY5:AZ5"/>
    <mergeCell ref="BA5:BB5"/>
    <mergeCell ref="CU5:CV5"/>
    <mergeCell ref="CW5:CX5"/>
    <mergeCell ref="CA5:CB5"/>
    <mergeCell ref="CC5:CD5"/>
    <mergeCell ref="CE5:CF5"/>
    <mergeCell ref="CG5:CH5"/>
    <mergeCell ref="CQ5:CR5"/>
    <mergeCell ref="CS5:CT5"/>
    <mergeCell ref="CO5:CP5"/>
    <mergeCell ref="CM5:CN5"/>
    <mergeCell ref="BW5:BX5"/>
    <mergeCell ref="GC5:GD5"/>
    <mergeCell ref="GE5:GF5"/>
    <mergeCell ref="EQ5:ER5"/>
    <mergeCell ref="ES5:ET5"/>
    <mergeCell ref="EM5:EN5"/>
    <mergeCell ref="EO5:EP5"/>
    <mergeCell ref="CY5:CZ5"/>
    <mergeCell ref="DA5:DB5"/>
    <mergeCell ref="DC5:DD5"/>
    <mergeCell ref="DE5:DF5"/>
    <mergeCell ref="DG5:DH5"/>
    <mergeCell ref="DI5:DJ5"/>
    <mergeCell ref="EG5:EH5"/>
    <mergeCell ref="HY5:HZ5"/>
    <mergeCell ref="IA5:IB5"/>
    <mergeCell ref="HK5:HL5"/>
    <mergeCell ref="HM5:HN5"/>
    <mergeCell ref="GM5:GN5"/>
    <mergeCell ref="GO5:GP5"/>
    <mergeCell ref="EI5:EJ5"/>
    <mergeCell ref="EK5:EL5"/>
    <mergeCell ref="FM5:FN5"/>
    <mergeCell ref="FY5:FZ5"/>
    <mergeCell ref="GI5:GJ5"/>
    <mergeCell ref="GK5:GL5"/>
    <mergeCell ref="FC5:FD5"/>
    <mergeCell ref="FE5:FF5"/>
    <mergeCell ref="FA5:FB5"/>
    <mergeCell ref="FG5:FH5"/>
    <mergeCell ref="FI5:FJ5"/>
    <mergeCell ref="GG5:GH5"/>
    <mergeCell ref="FO5:FP5"/>
    <mergeCell ref="FQ5:FR5"/>
    <mergeCell ref="FS5:FT5"/>
    <mergeCell ref="FU5:FV5"/>
    <mergeCell ref="FW5:FX5"/>
    <mergeCell ref="GA5:GB5"/>
    <mergeCell ref="AE6:AF6"/>
    <mergeCell ref="AG6:AH6"/>
    <mergeCell ref="AI6:AJ6"/>
    <mergeCell ref="AU6:AV6"/>
    <mergeCell ref="AM6:AN6"/>
    <mergeCell ref="IM5:IN5"/>
    <mergeCell ref="HO5:HP5"/>
    <mergeCell ref="HQ5:HR5"/>
    <mergeCell ref="HS5:HT5"/>
    <mergeCell ref="HU5:HV5"/>
    <mergeCell ref="IE5:IF5"/>
    <mergeCell ref="IG5:IH5"/>
    <mergeCell ref="II5:IJ5"/>
    <mergeCell ref="GU5:GV5"/>
    <mergeCell ref="GW5:GX5"/>
    <mergeCell ref="IK5:IL5"/>
    <mergeCell ref="GY5:GZ5"/>
    <mergeCell ref="HA5:HB5"/>
    <mergeCell ref="HC5:HD5"/>
    <mergeCell ref="HE5:HF5"/>
    <mergeCell ref="IC5:ID5"/>
    <mergeCell ref="HG5:HH5"/>
    <mergeCell ref="HI5:HJ5"/>
    <mergeCell ref="HW5:HX5"/>
    <mergeCell ref="EO6:EP6"/>
    <mergeCell ref="EQ6:ER6"/>
    <mergeCell ref="ES6:ET6"/>
    <mergeCell ref="DG6:DH6"/>
    <mergeCell ref="DI6:DJ6"/>
    <mergeCell ref="DK6:DL6"/>
    <mergeCell ref="DM6:DN6"/>
    <mergeCell ref="DQ6:DR6"/>
    <mergeCell ref="DS6:DT6"/>
    <mergeCell ref="DU6:DV6"/>
    <mergeCell ref="DW6:DX6"/>
    <mergeCell ref="DY6:DZ6"/>
    <mergeCell ref="EM6:EN6"/>
    <mergeCell ref="EE6:EF6"/>
    <mergeCell ref="EG6:EH6"/>
    <mergeCell ref="EI6:EJ6"/>
    <mergeCell ref="EK6:EL6"/>
    <mergeCell ref="EA6:EB6"/>
    <mergeCell ref="EC6:ED6"/>
    <mergeCell ref="GU6:GV6"/>
    <mergeCell ref="GW6:GX6"/>
    <mergeCell ref="GA6:GB6"/>
    <mergeCell ref="GC6:GD6"/>
    <mergeCell ref="GE6:GF6"/>
    <mergeCell ref="GG6:GH6"/>
    <mergeCell ref="GM6:GN6"/>
    <mergeCell ref="GO6:GP6"/>
    <mergeCell ref="GK6:GL6"/>
    <mergeCell ref="GQ6:GR6"/>
    <mergeCell ref="GS6:GT6"/>
    <mergeCell ref="FW6:FX6"/>
    <mergeCell ref="FY6:FZ6"/>
    <mergeCell ref="FC6:FD6"/>
    <mergeCell ref="IA6:IB6"/>
    <mergeCell ref="GY6:GZ6"/>
    <mergeCell ref="HA6:HB6"/>
    <mergeCell ref="FE6:FF6"/>
    <mergeCell ref="FG6:FH6"/>
    <mergeCell ref="BY5:BZ5"/>
    <mergeCell ref="DO5:DP5"/>
    <mergeCell ref="DQ5:DR5"/>
    <mergeCell ref="EE5:EF5"/>
    <mergeCell ref="DW5:DX5"/>
    <mergeCell ref="DY5:DZ5"/>
    <mergeCell ref="EA5:EB5"/>
    <mergeCell ref="EC5:ED5"/>
    <mergeCell ref="DK5:DL5"/>
    <mergeCell ref="DM5:DN5"/>
    <mergeCell ref="DS5:DT5"/>
    <mergeCell ref="DU5:DV5"/>
    <mergeCell ref="FK5:FL5"/>
    <mergeCell ref="EU5:EV5"/>
    <mergeCell ref="EW5:EX5"/>
    <mergeCell ref="EY5:EZ5"/>
    <mergeCell ref="W6:X6"/>
    <mergeCell ref="CK5:CL5"/>
    <mergeCell ref="BO6:BP6"/>
    <mergeCell ref="BQ6:BR6"/>
    <mergeCell ref="BU6:BV6"/>
    <mergeCell ref="BW6:BX6"/>
    <mergeCell ref="A1:G1"/>
    <mergeCell ref="A2:G2"/>
    <mergeCell ref="A3:G3"/>
    <mergeCell ref="BS5:BT5"/>
    <mergeCell ref="BU5:BV5"/>
    <mergeCell ref="CI5:CJ5"/>
    <mergeCell ref="BC5:BD5"/>
    <mergeCell ref="BE5:BF5"/>
    <mergeCell ref="BG5:BH5"/>
    <mergeCell ref="BI5:BJ5"/>
    <mergeCell ref="BK6:BL6"/>
    <mergeCell ref="BM6:BN6"/>
    <mergeCell ref="CC6:CD6"/>
    <mergeCell ref="BY6:BZ6"/>
    <mergeCell ref="CA6:CB6"/>
    <mergeCell ref="Y6:Z6"/>
    <mergeCell ref="AA6:AB6"/>
    <mergeCell ref="AC6:AD6"/>
    <mergeCell ref="GQ5:GR5"/>
    <mergeCell ref="GS5:GT5"/>
    <mergeCell ref="IO5:IP5"/>
    <mergeCell ref="IQ5:IR5"/>
    <mergeCell ref="IS5:IT5"/>
    <mergeCell ref="IU5:IV5"/>
    <mergeCell ref="A6:E6"/>
    <mergeCell ref="F6:G6"/>
    <mergeCell ref="I6:J6"/>
    <mergeCell ref="K6:L6"/>
    <mergeCell ref="M6:N6"/>
    <mergeCell ref="O6:P6"/>
    <mergeCell ref="AO6:AP6"/>
    <mergeCell ref="AQ6:AR6"/>
    <mergeCell ref="AS6:AT6"/>
    <mergeCell ref="AK6:AL6"/>
    <mergeCell ref="AW6:AX6"/>
    <mergeCell ref="AY6:AZ6"/>
    <mergeCell ref="BA6:BB6"/>
    <mergeCell ref="BC6:BD6"/>
    <mergeCell ref="BE6:BF6"/>
    <mergeCell ref="BS6:BT6"/>
    <mergeCell ref="BG6:BH6"/>
    <mergeCell ref="BI6:BJ6"/>
    <mergeCell ref="CQ6:CR6"/>
    <mergeCell ref="CI6:CJ6"/>
    <mergeCell ref="CK6:CL6"/>
    <mergeCell ref="CM6:CN6"/>
    <mergeCell ref="CO6:CP6"/>
    <mergeCell ref="CE6:CF6"/>
    <mergeCell ref="CG6:CH6"/>
    <mergeCell ref="CS6:CT6"/>
    <mergeCell ref="CU6:CV6"/>
    <mergeCell ref="HW6:HX6"/>
    <mergeCell ref="HY6:HZ6"/>
    <mergeCell ref="HC6:HD6"/>
    <mergeCell ref="HE6:HF6"/>
    <mergeCell ref="HG6:HH6"/>
    <mergeCell ref="HI6:HJ6"/>
    <mergeCell ref="HK6:HL6"/>
    <mergeCell ref="HO6:HP6"/>
    <mergeCell ref="HQ6:HR6"/>
    <mergeCell ref="HS6:HT6"/>
    <mergeCell ref="HM6:HN6"/>
    <mergeCell ref="HU6:HV6"/>
    <mergeCell ref="IQ6:IR6"/>
    <mergeCell ref="IS6:IT6"/>
    <mergeCell ref="IU6:IV6"/>
    <mergeCell ref="IC6:ID6"/>
    <mergeCell ref="IE6:IF6"/>
    <mergeCell ref="IO6:IP6"/>
    <mergeCell ref="IM6:IN6"/>
    <mergeCell ref="IG6:IH6"/>
    <mergeCell ref="II6:IJ6"/>
    <mergeCell ref="IK6:IL6"/>
    <mergeCell ref="FS6:FT6"/>
    <mergeCell ref="FU6:FV6"/>
    <mergeCell ref="GI6:GJ6"/>
    <mergeCell ref="B13:C13"/>
    <mergeCell ref="A19:E19"/>
    <mergeCell ref="B14:C14"/>
    <mergeCell ref="B15:C15"/>
    <mergeCell ref="B16:C16"/>
    <mergeCell ref="B18:C18"/>
    <mergeCell ref="EU6:EV6"/>
    <mergeCell ref="EW6:EX6"/>
    <mergeCell ref="FK6:FL6"/>
    <mergeCell ref="FM6:FN6"/>
    <mergeCell ref="FO6:FP6"/>
    <mergeCell ref="FQ6:FR6"/>
    <mergeCell ref="FA6:FB6"/>
    <mergeCell ref="EY6:EZ6"/>
    <mergeCell ref="FI6:FJ6"/>
    <mergeCell ref="CW6:CX6"/>
    <mergeCell ref="CY6:CZ6"/>
    <mergeCell ref="DA6:DB6"/>
    <mergeCell ref="DO6:DP6"/>
    <mergeCell ref="DC6:DD6"/>
    <mergeCell ref="DE6:DF6"/>
    <mergeCell ref="A41:G41"/>
    <mergeCell ref="A42:E42"/>
    <mergeCell ref="A37:E37"/>
    <mergeCell ref="B30:C30"/>
    <mergeCell ref="B26:C26"/>
    <mergeCell ref="B27:C27"/>
    <mergeCell ref="B28:C28"/>
    <mergeCell ref="B29:C29"/>
    <mergeCell ref="B25:C25"/>
    <mergeCell ref="A39:F39"/>
    <mergeCell ref="A40:F40"/>
    <mergeCell ref="B34:C34"/>
    <mergeCell ref="B35:C35"/>
    <mergeCell ref="B36:C36"/>
    <mergeCell ref="B32:C32"/>
    <mergeCell ref="B33:C33"/>
  </mergeCells>
  <phoneticPr fontId="15" type="noConversion"/>
  <pageMargins left="1.2598425196850394" right="0.51181102362204722" top="1.1811023622047245" bottom="0.39370078740157483" header="0.31496062992125984" footer="0.31496062992125984"/>
  <pageSetup paperSize="9" scale="69" orientation="landscape" r:id="rId2"/>
  <headerFooter>
    <oddHeader xml:space="preserve">&amp;C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2"/>
  <sheetViews>
    <sheetView showGridLines="0" view="pageBreakPreview" zoomScaleNormal="100" zoomScaleSheetLayoutView="100" workbookViewId="0">
      <selection activeCell="D10" sqref="D10"/>
    </sheetView>
  </sheetViews>
  <sheetFormatPr defaultColWidth="0" defaultRowHeight="12" zeroHeight="1"/>
  <cols>
    <col min="1" max="1" width="5" style="76" customWidth="1"/>
    <col min="2" max="2" width="40.140625" style="76" customWidth="1"/>
    <col min="3" max="3" width="18" style="76" customWidth="1"/>
    <col min="4" max="4" width="18.28515625" style="76" customWidth="1"/>
    <col min="5" max="5" width="17.28515625" style="76" hidden="1" customWidth="1"/>
    <col min="6" max="16384" width="0" style="76" hidden="1"/>
  </cols>
  <sheetData>
    <row r="1" spans="1:4" ht="12.75">
      <c r="A1" s="55" t="s">
        <v>127</v>
      </c>
      <c r="B1" s="42"/>
      <c r="C1" s="42"/>
      <c r="D1" s="43"/>
    </row>
    <row r="2" spans="1:4" ht="12.75">
      <c r="A2" s="55" t="s">
        <v>163</v>
      </c>
      <c r="B2" s="44"/>
      <c r="C2" s="44"/>
      <c r="D2" s="45"/>
    </row>
    <row r="3" spans="1:4" ht="12.75">
      <c r="A3" s="55" t="s">
        <v>164</v>
      </c>
      <c r="B3" s="44"/>
      <c r="C3" s="44"/>
      <c r="D3" s="45"/>
    </row>
    <row r="4" spans="1:4">
      <c r="A4" s="5"/>
      <c r="B4" s="5"/>
      <c r="C4" s="5"/>
      <c r="D4" s="5"/>
    </row>
    <row r="5" spans="1:4" ht="12.75">
      <c r="A5" s="163" t="s">
        <v>37</v>
      </c>
      <c r="B5" s="163"/>
      <c r="C5" s="164" t="s">
        <v>218</v>
      </c>
      <c r="D5" s="164"/>
    </row>
    <row r="6" spans="1:4" ht="12.75">
      <c r="A6" s="163" t="s">
        <v>33</v>
      </c>
      <c r="B6" s="163"/>
      <c r="C6" s="165" t="s">
        <v>178</v>
      </c>
      <c r="D6" s="165"/>
    </row>
    <row r="7" spans="1:4"/>
    <row r="8" spans="1:4" ht="12.75">
      <c r="A8" s="6"/>
      <c r="B8" s="6"/>
      <c r="C8" s="6"/>
      <c r="D8" s="6"/>
    </row>
    <row r="9" spans="1:4" ht="12.75">
      <c r="A9" s="47" t="s">
        <v>2</v>
      </c>
      <c r="B9" s="222" t="s">
        <v>34</v>
      </c>
      <c r="C9" s="222"/>
      <c r="D9" s="131"/>
    </row>
    <row r="10" spans="1:4" ht="12.75">
      <c r="A10" s="47" t="s">
        <v>4</v>
      </c>
      <c r="B10" s="222" t="s">
        <v>35</v>
      </c>
      <c r="C10" s="222"/>
      <c r="D10" s="136" t="s">
        <v>249</v>
      </c>
    </row>
    <row r="11" spans="1:4" ht="12.75">
      <c r="A11" s="47" t="s">
        <v>5</v>
      </c>
      <c r="B11" s="222" t="s">
        <v>78</v>
      </c>
      <c r="C11" s="222"/>
      <c r="D11" s="134"/>
    </row>
    <row r="12" spans="1:4" ht="12.75">
      <c r="A12" s="47" t="s">
        <v>6</v>
      </c>
      <c r="B12" s="225" t="s">
        <v>47</v>
      </c>
      <c r="C12" s="226"/>
      <c r="D12" s="134"/>
    </row>
    <row r="13" spans="1:4" ht="12.75">
      <c r="A13" s="47" t="s">
        <v>7</v>
      </c>
      <c r="B13" s="222" t="s">
        <v>36</v>
      </c>
      <c r="C13" s="222"/>
      <c r="D13" s="47">
        <v>12</v>
      </c>
    </row>
    <row r="14" spans="1:4">
      <c r="A14" s="78"/>
      <c r="B14" s="78"/>
      <c r="C14" s="79"/>
      <c r="D14" s="78"/>
    </row>
    <row r="15" spans="1:4" ht="12.75">
      <c r="A15" s="223" t="s">
        <v>38</v>
      </c>
      <c r="B15" s="223"/>
      <c r="C15" s="223"/>
      <c r="D15" s="223"/>
    </row>
    <row r="16" spans="1:4" ht="30" customHeight="1">
      <c r="A16" s="224" t="s">
        <v>39</v>
      </c>
      <c r="B16" s="224"/>
      <c r="C16" s="224"/>
      <c r="D16" s="224"/>
    </row>
    <row r="17" spans="1:4" ht="12.75">
      <c r="A17" s="47">
        <v>1</v>
      </c>
      <c r="B17" s="222" t="s">
        <v>75</v>
      </c>
      <c r="C17" s="222"/>
      <c r="D17" s="47" t="s">
        <v>181</v>
      </c>
    </row>
    <row r="18" spans="1:4" ht="12.75">
      <c r="A18" s="47">
        <v>2</v>
      </c>
      <c r="B18" s="222" t="s">
        <v>76</v>
      </c>
      <c r="C18" s="222"/>
      <c r="D18" s="129" t="s">
        <v>189</v>
      </c>
    </row>
    <row r="19" spans="1:4" ht="12.75">
      <c r="A19" s="47">
        <v>3</v>
      </c>
      <c r="B19" s="222" t="s">
        <v>77</v>
      </c>
      <c r="C19" s="222"/>
      <c r="D19" s="130"/>
    </row>
    <row r="20" spans="1:4" ht="26.25" customHeight="1">
      <c r="A20" s="47">
        <v>4</v>
      </c>
      <c r="B20" s="222" t="s">
        <v>40</v>
      </c>
      <c r="C20" s="222"/>
      <c r="D20" s="47" t="s">
        <v>180</v>
      </c>
    </row>
    <row r="21" spans="1:4" ht="12.75">
      <c r="A21" s="47">
        <v>5</v>
      </c>
      <c r="B21" s="222" t="s">
        <v>41</v>
      </c>
      <c r="C21" s="222"/>
      <c r="D21" s="131"/>
    </row>
    <row r="22" spans="1:4" ht="12.75">
      <c r="A22" s="80"/>
      <c r="B22" s="80"/>
      <c r="C22" s="80"/>
      <c r="D22" s="81"/>
    </row>
    <row r="23" spans="1:4" ht="12.75">
      <c r="A23" s="80"/>
      <c r="B23" s="80"/>
      <c r="C23" s="80"/>
      <c r="D23" s="81"/>
    </row>
    <row r="24" spans="1:4" ht="12.75">
      <c r="A24" s="223" t="s">
        <v>42</v>
      </c>
      <c r="B24" s="223"/>
      <c r="C24" s="223"/>
      <c r="D24" s="223"/>
    </row>
    <row r="25" spans="1:4" ht="12.75">
      <c r="A25" s="82">
        <v>1</v>
      </c>
      <c r="B25" s="224" t="s">
        <v>0</v>
      </c>
      <c r="C25" s="224"/>
      <c r="D25" s="82" t="s">
        <v>1</v>
      </c>
    </row>
    <row r="26" spans="1:4" ht="12.75">
      <c r="A26" s="109" t="s">
        <v>2</v>
      </c>
      <c r="B26" s="222" t="s">
        <v>3</v>
      </c>
      <c r="C26" s="222"/>
      <c r="D26" s="40"/>
    </row>
    <row r="27" spans="1:4" ht="12.75">
      <c r="A27" s="109" t="s">
        <v>4</v>
      </c>
      <c r="B27" s="222" t="s">
        <v>184</v>
      </c>
      <c r="C27" s="222"/>
      <c r="D27" s="40"/>
    </row>
    <row r="28" spans="1:4" ht="15" customHeight="1">
      <c r="A28" s="215" t="s">
        <v>83</v>
      </c>
      <c r="B28" s="216"/>
      <c r="C28" s="217"/>
      <c r="D28" s="84">
        <f>SUM(D26:D27)</f>
        <v>0</v>
      </c>
    </row>
    <row r="29" spans="1:4" ht="24" customHeight="1">
      <c r="A29" s="218" t="s">
        <v>79</v>
      </c>
      <c r="B29" s="219"/>
      <c r="C29" s="219"/>
      <c r="D29" s="219"/>
    </row>
    <row r="30" spans="1:4" ht="12.75">
      <c r="A30" s="220"/>
      <c r="B30" s="221"/>
      <c r="C30" s="221"/>
      <c r="D30" s="221"/>
    </row>
    <row r="31" spans="1:4" ht="15" customHeight="1">
      <c r="A31" s="220" t="s">
        <v>48</v>
      </c>
      <c r="B31" s="221"/>
      <c r="C31" s="221"/>
      <c r="D31" s="221"/>
    </row>
    <row r="32" spans="1:4" s="34" customFormat="1" ht="15" customHeight="1">
      <c r="A32" s="220" t="s">
        <v>49</v>
      </c>
      <c r="B32" s="221"/>
      <c r="C32" s="221"/>
      <c r="D32" s="221"/>
    </row>
    <row r="33" spans="1:4" ht="25.5" customHeight="1">
      <c r="A33" s="108" t="s">
        <v>50</v>
      </c>
      <c r="B33" s="108" t="s">
        <v>56</v>
      </c>
      <c r="C33" s="108" t="s">
        <v>15</v>
      </c>
      <c r="D33" s="108" t="s">
        <v>1</v>
      </c>
    </row>
    <row r="34" spans="1:4" ht="12.75">
      <c r="A34" s="17" t="s">
        <v>2</v>
      </c>
      <c r="B34" s="18" t="s">
        <v>80</v>
      </c>
      <c r="C34" s="19">
        <v>8.3299999999999999E-2</v>
      </c>
      <c r="D34" s="20">
        <f>C34*D28</f>
        <v>0</v>
      </c>
    </row>
    <row r="35" spans="1:4" ht="25.5" hidden="1">
      <c r="A35" s="17" t="s">
        <v>4</v>
      </c>
      <c r="B35" s="18" t="s">
        <v>81</v>
      </c>
      <c r="C35" s="19">
        <v>2.7799999999999998E-2</v>
      </c>
      <c r="D35" s="20">
        <f>D28*C35</f>
        <v>0</v>
      </c>
    </row>
    <row r="36" spans="1:4" ht="12.75">
      <c r="A36" s="175" t="s">
        <v>113</v>
      </c>
      <c r="B36" s="175"/>
      <c r="C36" s="21">
        <f>SUM(C34:C35)</f>
        <v>0.1111</v>
      </c>
      <c r="D36" s="22">
        <f>SUM(D34:D35)</f>
        <v>0</v>
      </c>
    </row>
    <row r="37" spans="1:4" ht="25.5">
      <c r="A37" s="17" t="s">
        <v>5</v>
      </c>
      <c r="B37" s="18" t="s">
        <v>114</v>
      </c>
      <c r="C37" s="19">
        <f>C36*C53</f>
        <v>3.7551800000000003E-2</v>
      </c>
      <c r="D37" s="20">
        <f>D28*C37</f>
        <v>0</v>
      </c>
    </row>
    <row r="38" spans="1:4" ht="12.75">
      <c r="A38" s="175" t="s">
        <v>82</v>
      </c>
      <c r="B38" s="175"/>
      <c r="C38" s="21">
        <f>SUM(C36:C37)</f>
        <v>0.1486518</v>
      </c>
      <c r="D38" s="22">
        <f>SUM(D36:D37)</f>
        <v>0</v>
      </c>
    </row>
    <row r="39" spans="1:4" ht="53.25" customHeight="1">
      <c r="A39" s="206" t="s">
        <v>84</v>
      </c>
      <c r="B39" s="207"/>
      <c r="C39" s="207"/>
      <c r="D39" s="208"/>
    </row>
    <row r="40" spans="1:4" ht="40.5" customHeight="1">
      <c r="A40" s="209" t="s">
        <v>85</v>
      </c>
      <c r="B40" s="210"/>
      <c r="C40" s="210"/>
      <c r="D40" s="211"/>
    </row>
    <row r="41" spans="1:4" ht="51.75" customHeight="1">
      <c r="A41" s="212" t="s">
        <v>86</v>
      </c>
      <c r="B41" s="213"/>
      <c r="C41" s="213"/>
      <c r="D41" s="214"/>
    </row>
    <row r="42" spans="1:4" ht="15" customHeight="1">
      <c r="A42" s="101"/>
      <c r="B42" s="102"/>
      <c r="C42" s="102"/>
      <c r="D42" s="102"/>
    </row>
    <row r="43" spans="1:4" ht="25.5" customHeight="1">
      <c r="A43" s="184" t="s">
        <v>51</v>
      </c>
      <c r="B43" s="185"/>
      <c r="C43" s="185"/>
      <c r="D43" s="185"/>
    </row>
    <row r="44" spans="1:4" ht="17.25" customHeight="1">
      <c r="A44" s="10" t="s">
        <v>55</v>
      </c>
      <c r="B44" s="10" t="s">
        <v>57</v>
      </c>
      <c r="C44" s="10" t="s">
        <v>15</v>
      </c>
      <c r="D44" s="10" t="s">
        <v>1</v>
      </c>
    </row>
    <row r="45" spans="1:4" ht="12.75">
      <c r="A45" s="11" t="s">
        <v>2</v>
      </c>
      <c r="B45" s="12" t="s">
        <v>16</v>
      </c>
      <c r="C45" s="13">
        <f>'Recepcionista - SAL'!C45</f>
        <v>0.2</v>
      </c>
      <c r="D45" s="14">
        <f>D28*C45</f>
        <v>0</v>
      </c>
    </row>
    <row r="46" spans="1:4" ht="12.75">
      <c r="A46" s="11" t="s">
        <v>4</v>
      </c>
      <c r="B46" s="12" t="s">
        <v>18</v>
      </c>
      <c r="C46" s="13">
        <f>'Recepcionista - SAL'!C46</f>
        <v>2.5000000000000001E-2</v>
      </c>
      <c r="D46" s="14">
        <f>D28*C46</f>
        <v>0</v>
      </c>
    </row>
    <row r="47" spans="1:4" ht="12.75">
      <c r="A47" s="11" t="s">
        <v>5</v>
      </c>
      <c r="B47" s="12" t="s">
        <v>52</v>
      </c>
      <c r="C47" s="135"/>
      <c r="D47" s="14">
        <f>D28*C47</f>
        <v>0</v>
      </c>
    </row>
    <row r="48" spans="1:4" ht="12.75">
      <c r="A48" s="11" t="s">
        <v>6</v>
      </c>
      <c r="B48" s="12" t="s">
        <v>53</v>
      </c>
      <c r="C48" s="13">
        <f>'Recepcionista - SAL'!C48</f>
        <v>1.4999999999999999E-2</v>
      </c>
      <c r="D48" s="14">
        <f>D28*C48</f>
        <v>0</v>
      </c>
    </row>
    <row r="49" spans="1:4" ht="12.75">
      <c r="A49" s="11" t="s">
        <v>7</v>
      </c>
      <c r="B49" s="12" t="s">
        <v>54</v>
      </c>
      <c r="C49" s="13">
        <f>'Recepcionista - SAL'!C49</f>
        <v>0.01</v>
      </c>
      <c r="D49" s="14">
        <f>D28*C49</f>
        <v>0</v>
      </c>
    </row>
    <row r="50" spans="1:4" ht="12.75">
      <c r="A50" s="11" t="s">
        <v>8</v>
      </c>
      <c r="B50" s="12" t="s">
        <v>20</v>
      </c>
      <c r="C50" s="13">
        <f>'Recepcionista - SAL'!C50</f>
        <v>6.0000000000000001E-3</v>
      </c>
      <c r="D50" s="14">
        <f>D28*C50</f>
        <v>0</v>
      </c>
    </row>
    <row r="51" spans="1:4" ht="12.75">
      <c r="A51" s="11" t="s">
        <v>9</v>
      </c>
      <c r="B51" s="12" t="s">
        <v>17</v>
      </c>
      <c r="C51" s="13">
        <f>'Recepcionista - SAL'!C51</f>
        <v>2E-3</v>
      </c>
      <c r="D51" s="14">
        <f>D28*C51</f>
        <v>0</v>
      </c>
    </row>
    <row r="52" spans="1:4" ht="12.75">
      <c r="A52" s="11" t="s">
        <v>10</v>
      </c>
      <c r="B52" s="12" t="s">
        <v>19</v>
      </c>
      <c r="C52" s="13">
        <f>'Recepcionista - SAL'!C52</f>
        <v>0.08</v>
      </c>
      <c r="D52" s="14">
        <f>D28*C52</f>
        <v>0</v>
      </c>
    </row>
    <row r="53" spans="1:4" ht="12.75">
      <c r="A53" s="205" t="s">
        <v>91</v>
      </c>
      <c r="B53" s="205"/>
      <c r="C53" s="15">
        <f>SUM(C45:C52)</f>
        <v>0.33800000000000002</v>
      </c>
      <c r="D53" s="16">
        <f>SUM(D45:D52)</f>
        <v>0</v>
      </c>
    </row>
    <row r="54" spans="1:4" ht="27" customHeight="1">
      <c r="A54" s="206" t="s">
        <v>87</v>
      </c>
      <c r="B54" s="207"/>
      <c r="C54" s="207"/>
      <c r="D54" s="208"/>
    </row>
    <row r="55" spans="1:4" ht="27" customHeight="1">
      <c r="A55" s="209" t="s">
        <v>88</v>
      </c>
      <c r="B55" s="210"/>
      <c r="C55" s="210"/>
      <c r="D55" s="211"/>
    </row>
    <row r="56" spans="1:4" ht="27" customHeight="1">
      <c r="A56" s="212" t="s">
        <v>89</v>
      </c>
      <c r="B56" s="213"/>
      <c r="C56" s="213"/>
      <c r="D56" s="214"/>
    </row>
    <row r="57" spans="1:4" ht="15" customHeight="1">
      <c r="A57" s="102"/>
      <c r="B57" s="102"/>
      <c r="C57" s="102"/>
      <c r="D57" s="102"/>
    </row>
    <row r="58" spans="1:4" ht="15" customHeight="1">
      <c r="A58" s="184" t="s">
        <v>58</v>
      </c>
      <c r="B58" s="185"/>
      <c r="C58" s="185"/>
      <c r="D58" s="185"/>
    </row>
    <row r="59" spans="1:4" ht="25.5">
      <c r="A59" s="107" t="s">
        <v>60</v>
      </c>
      <c r="B59" s="107" t="s">
        <v>12</v>
      </c>
      <c r="C59" s="107" t="s">
        <v>32</v>
      </c>
      <c r="D59" s="107" t="s">
        <v>46</v>
      </c>
    </row>
    <row r="60" spans="1:4" ht="12.75">
      <c r="A60" s="7" t="s">
        <v>2</v>
      </c>
      <c r="B60" s="85" t="s">
        <v>90</v>
      </c>
      <c r="C60" s="40"/>
      <c r="D60" s="83">
        <f>IF((C60*22*2)-(D26*6%)&gt;0,(C60*22*2)-(D26*6%),0)</f>
        <v>0</v>
      </c>
    </row>
    <row r="61" spans="1:4" ht="12.75">
      <c r="A61" s="7" t="s">
        <v>4</v>
      </c>
      <c r="B61" s="86" t="s">
        <v>139</v>
      </c>
      <c r="C61" s="40"/>
      <c r="D61" s="83">
        <f>IF((C61*22*2)-(D27*6%)&gt;0,(C61*22*2)-(D27*6%),0)</f>
        <v>0</v>
      </c>
    </row>
    <row r="62" spans="1:4" ht="12.75">
      <c r="A62" s="7" t="s">
        <v>5</v>
      </c>
      <c r="B62" s="87" t="s">
        <v>140</v>
      </c>
      <c r="C62" s="199"/>
      <c r="D62" s="200"/>
    </row>
    <row r="63" spans="1:4" ht="12.75">
      <c r="A63" s="7" t="s">
        <v>6</v>
      </c>
      <c r="B63" s="50" t="s">
        <v>177</v>
      </c>
      <c r="C63" s="201"/>
      <c r="D63" s="202"/>
    </row>
    <row r="64" spans="1:4" ht="12.75">
      <c r="A64" s="7" t="s">
        <v>7</v>
      </c>
      <c r="B64" s="50" t="s">
        <v>141</v>
      </c>
      <c r="C64" s="201"/>
      <c r="D64" s="202"/>
    </row>
    <row r="65" spans="1:4" ht="12.75">
      <c r="A65" s="7" t="s">
        <v>8</v>
      </c>
      <c r="B65" s="50" t="s">
        <v>142</v>
      </c>
      <c r="C65" s="203"/>
      <c r="D65" s="204"/>
    </row>
    <row r="66" spans="1:4" ht="12.75">
      <c r="A66" s="2"/>
      <c r="B66" s="88" t="s">
        <v>92</v>
      </c>
      <c r="C66" s="193">
        <f>D60+D61+C62+C63+C64+C65</f>
        <v>0</v>
      </c>
      <c r="D66" s="194"/>
    </row>
    <row r="67" spans="1:4" ht="27" customHeight="1">
      <c r="A67" s="195" t="s">
        <v>138</v>
      </c>
      <c r="B67" s="196"/>
      <c r="C67" s="196"/>
      <c r="D67" s="196"/>
    </row>
    <row r="68" spans="1:4">
      <c r="A68" s="197"/>
      <c r="B68" s="198"/>
      <c r="C68" s="198"/>
      <c r="D68" s="198"/>
    </row>
    <row r="69" spans="1:4" ht="29.25" customHeight="1">
      <c r="A69" s="184" t="s">
        <v>59</v>
      </c>
      <c r="B69" s="185"/>
      <c r="C69" s="185"/>
      <c r="D69" s="185"/>
    </row>
    <row r="70" spans="1:4" ht="25.5">
      <c r="A70" s="108">
        <v>2</v>
      </c>
      <c r="B70" s="108" t="s">
        <v>61</v>
      </c>
      <c r="C70" s="108" t="s">
        <v>15</v>
      </c>
      <c r="D70" s="108" t="s">
        <v>1</v>
      </c>
    </row>
    <row r="71" spans="1:4" ht="25.5">
      <c r="A71" s="109" t="s">
        <v>50</v>
      </c>
      <c r="B71" s="23" t="s">
        <v>56</v>
      </c>
      <c r="C71" s="28">
        <f>C38</f>
        <v>0.1486518</v>
      </c>
      <c r="D71" s="24">
        <f>D38</f>
        <v>0</v>
      </c>
    </row>
    <row r="72" spans="1:4" ht="12.75">
      <c r="A72" s="109" t="s">
        <v>55</v>
      </c>
      <c r="B72" s="23" t="s">
        <v>57</v>
      </c>
      <c r="C72" s="28">
        <f>C53</f>
        <v>0.33800000000000002</v>
      </c>
      <c r="D72" s="24">
        <f>D53</f>
        <v>0</v>
      </c>
    </row>
    <row r="73" spans="1:4" ht="12.75">
      <c r="A73" s="109" t="s">
        <v>60</v>
      </c>
      <c r="B73" s="23" t="s">
        <v>12</v>
      </c>
      <c r="C73" s="28" t="s">
        <v>62</v>
      </c>
      <c r="D73" s="24">
        <f>C66</f>
        <v>0</v>
      </c>
    </row>
    <row r="74" spans="1:4" ht="12.75">
      <c r="A74" s="175" t="s">
        <v>93</v>
      </c>
      <c r="B74" s="175"/>
      <c r="C74" s="29" t="s">
        <v>62</v>
      </c>
      <c r="D74" s="8">
        <f>SUM(D71:D73)</f>
        <v>0</v>
      </c>
    </row>
    <row r="75" spans="1:4">
      <c r="A75" s="63"/>
      <c r="B75" s="64"/>
      <c r="C75" s="64"/>
      <c r="D75" s="64"/>
    </row>
    <row r="76" spans="1:4">
      <c r="A76" s="63"/>
      <c r="B76" s="64"/>
      <c r="C76" s="64"/>
      <c r="D76" s="64"/>
    </row>
    <row r="77" spans="1:4" ht="27" customHeight="1">
      <c r="A77" s="184" t="s">
        <v>94</v>
      </c>
      <c r="B77" s="185"/>
      <c r="C77" s="185"/>
      <c r="D77" s="185"/>
    </row>
    <row r="78" spans="1:4" ht="18.75" customHeight="1">
      <c r="A78" s="108">
        <v>3</v>
      </c>
      <c r="B78" s="108" t="s">
        <v>21</v>
      </c>
      <c r="C78" s="108" t="s">
        <v>15</v>
      </c>
      <c r="D78" s="108" t="s">
        <v>1</v>
      </c>
    </row>
    <row r="79" spans="1:4" ht="12.75">
      <c r="A79" s="109" t="s">
        <v>2</v>
      </c>
      <c r="B79" s="50" t="s">
        <v>22</v>
      </c>
      <c r="C79" s="52">
        <f>'Recepcionista - SAL'!C79</f>
        <v>4.1999999999999997E-3</v>
      </c>
      <c r="D79" s="24">
        <f t="shared" ref="D79:D84" si="0">D$28*C79</f>
        <v>0</v>
      </c>
    </row>
    <row r="80" spans="1:4" ht="62.25">
      <c r="A80" s="109" t="s">
        <v>4</v>
      </c>
      <c r="B80" s="50" t="s">
        <v>120</v>
      </c>
      <c r="C80" s="52">
        <f>'Recepcionista - SAL'!C80</f>
        <v>3.3599999999999998E-4</v>
      </c>
      <c r="D80" s="24">
        <f t="shared" si="0"/>
        <v>0</v>
      </c>
    </row>
    <row r="81" spans="1:4" ht="62.25">
      <c r="A81" s="109" t="s">
        <v>5</v>
      </c>
      <c r="B81" s="50" t="s">
        <v>121</v>
      </c>
      <c r="C81" s="52">
        <f>'Recepcionista - SAL'!C81</f>
        <v>7.0980000000000001E-4</v>
      </c>
      <c r="D81" s="24">
        <f t="shared" si="0"/>
        <v>0</v>
      </c>
    </row>
    <row r="82" spans="1:4" ht="12.75">
      <c r="A82" s="109" t="s">
        <v>6</v>
      </c>
      <c r="B82" s="50" t="s">
        <v>23</v>
      </c>
      <c r="C82" s="52">
        <f>'Recepcionista - SAL'!C82</f>
        <v>1.9400000000000001E-2</v>
      </c>
      <c r="D82" s="24">
        <f t="shared" si="0"/>
        <v>0</v>
      </c>
    </row>
    <row r="83" spans="1:4" ht="62.25">
      <c r="A83" s="109" t="s">
        <v>7</v>
      </c>
      <c r="B83" s="50" t="s">
        <v>122</v>
      </c>
      <c r="C83" s="52">
        <f>'Recepcionista - SAL'!C83</f>
        <v>6.5572000000000009E-3</v>
      </c>
      <c r="D83" s="24">
        <f t="shared" si="0"/>
        <v>0</v>
      </c>
    </row>
    <row r="84" spans="1:4" ht="62.25">
      <c r="A84" s="109" t="s">
        <v>8</v>
      </c>
      <c r="B84" s="50" t="s">
        <v>123</v>
      </c>
      <c r="C84" s="52">
        <f>'Recepcionista - SAL'!C84</f>
        <v>3.2786000000000004E-3</v>
      </c>
      <c r="D84" s="24">
        <f t="shared" si="0"/>
        <v>0</v>
      </c>
    </row>
    <row r="85" spans="1:4" ht="12.75">
      <c r="A85" s="175" t="s">
        <v>95</v>
      </c>
      <c r="B85" s="175"/>
      <c r="C85" s="25">
        <f>SUM(C79:C84)</f>
        <v>3.4481600000000001E-2</v>
      </c>
      <c r="D85" s="8">
        <f>SUM(D79:D84)</f>
        <v>0</v>
      </c>
    </row>
    <row r="86" spans="1:4" ht="66" customHeight="1">
      <c r="A86" s="188" t="s">
        <v>124</v>
      </c>
      <c r="B86" s="189"/>
      <c r="C86" s="189"/>
      <c r="D86" s="189"/>
    </row>
    <row r="87" spans="1:4" ht="12.75">
      <c r="A87" s="101"/>
      <c r="B87" s="102"/>
      <c r="C87" s="102"/>
      <c r="D87" s="102"/>
    </row>
    <row r="88" spans="1:4" ht="12.75">
      <c r="A88" s="184" t="s">
        <v>63</v>
      </c>
      <c r="B88" s="185"/>
      <c r="C88" s="185"/>
      <c r="D88" s="185"/>
    </row>
    <row r="89" spans="1:4"/>
    <row r="90" spans="1:4" ht="51" customHeight="1">
      <c r="A90" s="190" t="s">
        <v>96</v>
      </c>
      <c r="B90" s="191"/>
      <c r="C90" s="191"/>
      <c r="D90" s="192"/>
    </row>
    <row r="91" spans="1:4" ht="12.75">
      <c r="A91" s="103"/>
      <c r="B91" s="104"/>
      <c r="C91" s="104"/>
      <c r="D91" s="104"/>
    </row>
    <row r="92" spans="1:4" ht="24.75" customHeight="1">
      <c r="A92" s="184" t="s">
        <v>97</v>
      </c>
      <c r="B92" s="185"/>
      <c r="C92" s="185"/>
      <c r="D92" s="185"/>
    </row>
    <row r="93" spans="1:4" ht="19.5" customHeight="1">
      <c r="A93" s="108" t="s">
        <v>14</v>
      </c>
      <c r="B93" s="108" t="s">
        <v>64</v>
      </c>
      <c r="C93" s="108" t="s">
        <v>15</v>
      </c>
      <c r="D93" s="108" t="s">
        <v>1</v>
      </c>
    </row>
    <row r="94" spans="1:4" ht="38.25">
      <c r="A94" s="109" t="s">
        <v>2</v>
      </c>
      <c r="B94" s="23" t="s">
        <v>99</v>
      </c>
      <c r="C94" s="54">
        <f>'Recepcionista - SAL'!C94</f>
        <v>9.9400000000000002E-2</v>
      </c>
      <c r="D94" s="24">
        <f t="shared" ref="D94:D99" si="1">D$28*C94</f>
        <v>0</v>
      </c>
    </row>
    <row r="95" spans="1:4" ht="12.75">
      <c r="A95" s="109" t="s">
        <v>4</v>
      </c>
      <c r="B95" s="23" t="s">
        <v>100</v>
      </c>
      <c r="C95" s="54">
        <f>'Recepcionista - SAL'!C95</f>
        <v>1.9416666666666665E-2</v>
      </c>
      <c r="D95" s="24">
        <f t="shared" si="1"/>
        <v>0</v>
      </c>
    </row>
    <row r="96" spans="1:4" ht="25.5">
      <c r="A96" s="109" t="s">
        <v>5</v>
      </c>
      <c r="B96" s="23" t="s">
        <v>101</v>
      </c>
      <c r="C96" s="54">
        <f>'Recepcionista - SAL'!C96</f>
        <v>3.5000000000000005E-4</v>
      </c>
      <c r="D96" s="24">
        <f t="shared" si="1"/>
        <v>0</v>
      </c>
    </row>
    <row r="97" spans="1:4" ht="25.5">
      <c r="A97" s="109" t="s">
        <v>6</v>
      </c>
      <c r="B97" s="23" t="s">
        <v>102</v>
      </c>
      <c r="C97" s="54">
        <f>'Recepcionista - SAL'!C97</f>
        <v>1.5999999999999999E-3</v>
      </c>
      <c r="D97" s="24">
        <f t="shared" si="1"/>
        <v>0</v>
      </c>
    </row>
    <row r="98" spans="1:4" ht="25.5">
      <c r="A98" s="109" t="s">
        <v>7</v>
      </c>
      <c r="B98" s="23" t="s">
        <v>103</v>
      </c>
      <c r="C98" s="54">
        <f>'Recepcionista - SAL'!C98</f>
        <v>4.8000000000000007E-4</v>
      </c>
      <c r="D98" s="24">
        <f t="shared" si="1"/>
        <v>0</v>
      </c>
    </row>
    <row r="99" spans="1:4" ht="12.75">
      <c r="A99" s="109" t="s">
        <v>8</v>
      </c>
      <c r="B99" s="23" t="s">
        <v>104</v>
      </c>
      <c r="C99" s="54">
        <f>'Recepcionista - SAL'!C99</f>
        <v>0</v>
      </c>
      <c r="D99" s="24">
        <f t="shared" si="1"/>
        <v>0</v>
      </c>
    </row>
    <row r="100" spans="1:4" ht="12.75">
      <c r="A100" s="175" t="s">
        <v>119</v>
      </c>
      <c r="B100" s="175"/>
      <c r="C100" s="26">
        <f>SUM(C94:C99)</f>
        <v>0.12124666666666667</v>
      </c>
      <c r="D100" s="8">
        <f>SUM(D94:D99)</f>
        <v>0</v>
      </c>
    </row>
    <row r="101" spans="1:4" ht="25.5">
      <c r="A101" s="47" t="s">
        <v>9</v>
      </c>
      <c r="B101" s="18" t="s">
        <v>118</v>
      </c>
      <c r="C101" s="48">
        <f>C53*C100</f>
        <v>4.0981373333333335E-2</v>
      </c>
      <c r="D101" s="3">
        <f>C101*D28</f>
        <v>0</v>
      </c>
    </row>
    <row r="102" spans="1:4" ht="12.75">
      <c r="A102" s="175" t="s">
        <v>98</v>
      </c>
      <c r="B102" s="175"/>
      <c r="C102" s="26">
        <f>C100+C101</f>
        <v>0.16222804000000002</v>
      </c>
      <c r="D102" s="8">
        <f>D100+D101</f>
        <v>0</v>
      </c>
    </row>
    <row r="103" spans="1:4" ht="12.75">
      <c r="A103" s="101"/>
      <c r="B103" s="102"/>
      <c r="C103" s="102"/>
      <c r="D103" s="102"/>
    </row>
    <row r="104" spans="1:4" ht="26.25" customHeight="1">
      <c r="A104" s="184" t="s">
        <v>105</v>
      </c>
      <c r="B104" s="185"/>
      <c r="C104" s="185"/>
      <c r="D104" s="185"/>
    </row>
    <row r="105" spans="1:4" ht="25.5">
      <c r="A105" s="108">
        <v>4</v>
      </c>
      <c r="B105" s="108" t="s">
        <v>65</v>
      </c>
      <c r="C105" s="108" t="s">
        <v>15</v>
      </c>
      <c r="D105" s="108" t="s">
        <v>1</v>
      </c>
    </row>
    <row r="106" spans="1:4" ht="12.75">
      <c r="A106" s="109" t="s">
        <v>14</v>
      </c>
      <c r="B106" s="23" t="s">
        <v>107</v>
      </c>
      <c r="C106" s="28">
        <f>C102</f>
        <v>0.16222804000000002</v>
      </c>
      <c r="D106" s="24">
        <f>D102</f>
        <v>0</v>
      </c>
    </row>
    <row r="107" spans="1:4" ht="12.75">
      <c r="A107" s="175" t="s">
        <v>106</v>
      </c>
      <c r="B107" s="175"/>
      <c r="C107" s="29" t="s">
        <v>62</v>
      </c>
      <c r="D107" s="8">
        <f>SUM(D106:D106)</f>
        <v>0</v>
      </c>
    </row>
    <row r="108" spans="1:4" ht="12.75">
      <c r="A108" s="101"/>
      <c r="B108" s="102"/>
      <c r="C108" s="102"/>
      <c r="D108" s="102"/>
    </row>
    <row r="109" spans="1:4" ht="12.75">
      <c r="A109" s="184" t="s">
        <v>66</v>
      </c>
      <c r="B109" s="185"/>
      <c r="C109" s="185"/>
      <c r="D109" s="185"/>
    </row>
    <row r="110" spans="1:4" ht="12.75">
      <c r="A110" s="107">
        <v>5</v>
      </c>
      <c r="B110" s="186" t="s">
        <v>13</v>
      </c>
      <c r="C110" s="186"/>
      <c r="D110" s="107" t="s">
        <v>1</v>
      </c>
    </row>
    <row r="111" spans="1:4" ht="12.75">
      <c r="A111" s="109" t="s">
        <v>2</v>
      </c>
      <c r="B111" s="187" t="s">
        <v>176</v>
      </c>
      <c r="C111" s="187"/>
      <c r="D111" s="127"/>
    </row>
    <row r="112" spans="1:4" ht="12.75">
      <c r="A112" s="109" t="s">
        <v>4</v>
      </c>
      <c r="B112" s="187" t="s">
        <v>11</v>
      </c>
      <c r="C112" s="187"/>
      <c r="D112" s="127"/>
    </row>
    <row r="113" spans="1:4" ht="12.75">
      <c r="A113" s="2"/>
      <c r="B113" s="175" t="s">
        <v>108</v>
      </c>
      <c r="C113" s="175"/>
      <c r="D113" s="8">
        <f>SUM(D111:D111)</f>
        <v>0</v>
      </c>
    </row>
    <row r="114" spans="1:4">
      <c r="A114" s="178" t="s">
        <v>109</v>
      </c>
      <c r="B114" s="179"/>
      <c r="C114" s="179"/>
      <c r="D114" s="179"/>
    </row>
    <row r="115" spans="1:4" ht="12.75">
      <c r="A115" s="180"/>
      <c r="B115" s="181"/>
      <c r="C115" s="181"/>
      <c r="D115" s="181"/>
    </row>
    <row r="116" spans="1:4" s="30" customFormat="1" ht="12.75">
      <c r="A116" s="182" t="s">
        <v>67</v>
      </c>
      <c r="B116" s="182"/>
      <c r="C116" s="182"/>
      <c r="D116" s="182"/>
    </row>
    <row r="117" spans="1:4" ht="12.75">
      <c r="A117" s="108">
        <v>6</v>
      </c>
      <c r="B117" s="108" t="s">
        <v>24</v>
      </c>
      <c r="C117" s="108" t="s">
        <v>15</v>
      </c>
      <c r="D117" s="108" t="s">
        <v>1</v>
      </c>
    </row>
    <row r="118" spans="1:4" ht="12.75">
      <c r="A118" s="7" t="s">
        <v>2</v>
      </c>
      <c r="B118" s="31" t="s">
        <v>25</v>
      </c>
      <c r="C118" s="126"/>
      <c r="D118" s="4">
        <f>(D28+D74+D85+D107+D113)*C118</f>
        <v>0</v>
      </c>
    </row>
    <row r="119" spans="1:4" ht="12.75">
      <c r="A119" s="7" t="s">
        <v>4</v>
      </c>
      <c r="B119" s="31" t="s">
        <v>27</v>
      </c>
      <c r="C119" s="126"/>
      <c r="D119" s="4">
        <f>(D28+D74+D85+D107+D113+D118)*C119</f>
        <v>0</v>
      </c>
    </row>
    <row r="120" spans="1:4" ht="12.75">
      <c r="A120" s="7" t="s">
        <v>5</v>
      </c>
      <c r="B120" s="31" t="s">
        <v>26</v>
      </c>
      <c r="C120" s="41">
        <f>SUM(C121:C123)</f>
        <v>8.6499999999999994E-2</v>
      </c>
      <c r="D120" s="32">
        <f>((D135+D118+D119)/(1-C120))*C120</f>
        <v>0</v>
      </c>
    </row>
    <row r="121" spans="1:4" ht="12.75">
      <c r="A121" s="9"/>
      <c r="B121" s="31" t="s">
        <v>43</v>
      </c>
      <c r="C121" s="51">
        <f>'Recepcionista - SAL'!C121</f>
        <v>6.4999999999999997E-3</v>
      </c>
      <c r="D121" s="4">
        <f>((D135+D118+D119)/(1-C120))*C121</f>
        <v>0</v>
      </c>
    </row>
    <row r="122" spans="1:4" ht="12.75">
      <c r="A122" s="9"/>
      <c r="B122" s="31" t="s">
        <v>44</v>
      </c>
      <c r="C122" s="51">
        <f>'Recepcionista - SAL'!C122</f>
        <v>0.03</v>
      </c>
      <c r="D122" s="4">
        <f>((D135+D118+D119)/(1-C120))*C122</f>
        <v>0</v>
      </c>
    </row>
    <row r="123" spans="1:4" ht="12.75">
      <c r="A123" s="9"/>
      <c r="B123" s="31" t="s">
        <v>45</v>
      </c>
      <c r="C123" s="51">
        <f>'Recepcionista - SAL'!C123</f>
        <v>0.05</v>
      </c>
      <c r="D123" s="4">
        <f>((D135+D118+D119)/(1-C120))*C123</f>
        <v>0</v>
      </c>
    </row>
    <row r="124" spans="1:4" ht="12.75">
      <c r="A124" s="2"/>
      <c r="B124" s="106" t="s">
        <v>110</v>
      </c>
      <c r="C124" s="26"/>
      <c r="D124" s="8">
        <f>D118+D119+D120</f>
        <v>0</v>
      </c>
    </row>
    <row r="125" spans="1:4" ht="12.75">
      <c r="A125" s="39" t="s">
        <v>111</v>
      </c>
      <c r="B125" s="38"/>
      <c r="C125" s="38"/>
      <c r="D125" s="34"/>
    </row>
    <row r="126" spans="1:4" ht="12.75">
      <c r="A126" s="39" t="s">
        <v>112</v>
      </c>
      <c r="B126" s="34"/>
      <c r="C126" s="34"/>
      <c r="D126" s="34"/>
    </row>
    <row r="127" spans="1:4">
      <c r="A127" s="34"/>
      <c r="B127" s="34"/>
      <c r="C127" s="34"/>
      <c r="D127" s="34"/>
    </row>
    <row r="128" spans="1:4" ht="12.75">
      <c r="A128" s="182" t="s">
        <v>68</v>
      </c>
      <c r="B128" s="182"/>
      <c r="C128" s="182"/>
      <c r="D128" s="182"/>
    </row>
    <row r="129" spans="1:4" ht="24" customHeight="1">
      <c r="A129" s="2"/>
      <c r="B129" s="183" t="s">
        <v>28</v>
      </c>
      <c r="C129" s="183"/>
      <c r="D129" s="108" t="s">
        <v>29</v>
      </c>
    </row>
    <row r="130" spans="1:4" ht="12.75">
      <c r="A130" s="27" t="s">
        <v>2</v>
      </c>
      <c r="B130" s="174" t="s">
        <v>30</v>
      </c>
      <c r="C130" s="174"/>
      <c r="D130" s="24">
        <f>D28</f>
        <v>0</v>
      </c>
    </row>
    <row r="131" spans="1:4" ht="12.75">
      <c r="A131" s="27" t="s">
        <v>4</v>
      </c>
      <c r="B131" s="174" t="s">
        <v>69</v>
      </c>
      <c r="C131" s="174"/>
      <c r="D131" s="24">
        <f>D74</f>
        <v>0</v>
      </c>
    </row>
    <row r="132" spans="1:4" ht="12.75">
      <c r="A132" s="27" t="s">
        <v>5</v>
      </c>
      <c r="B132" s="174" t="s">
        <v>70</v>
      </c>
      <c r="C132" s="174"/>
      <c r="D132" s="24">
        <f>D85</f>
        <v>0</v>
      </c>
    </row>
    <row r="133" spans="1:4" ht="24" customHeight="1">
      <c r="A133" s="27" t="s">
        <v>6</v>
      </c>
      <c r="B133" s="174" t="s">
        <v>71</v>
      </c>
      <c r="C133" s="174"/>
      <c r="D133" s="3">
        <f>D107</f>
        <v>0</v>
      </c>
    </row>
    <row r="134" spans="1:4" ht="12.75">
      <c r="A134" s="27" t="s">
        <v>7</v>
      </c>
      <c r="B134" s="174" t="s">
        <v>72</v>
      </c>
      <c r="C134" s="174"/>
      <c r="D134" s="24">
        <f>D113</f>
        <v>0</v>
      </c>
    </row>
    <row r="135" spans="1:4" ht="16.5" customHeight="1">
      <c r="A135" s="175" t="s">
        <v>73</v>
      </c>
      <c r="B135" s="175"/>
      <c r="C135" s="175"/>
      <c r="D135" s="8">
        <f>SUM(D130:D134)</f>
        <v>0</v>
      </c>
    </row>
    <row r="136" spans="1:4" ht="12.75">
      <c r="A136" s="27" t="s">
        <v>8</v>
      </c>
      <c r="B136" s="177" t="s">
        <v>74</v>
      </c>
      <c r="C136" s="177"/>
      <c r="D136" s="24">
        <f>D124</f>
        <v>0</v>
      </c>
    </row>
    <row r="137" spans="1:4" ht="16.5" customHeight="1">
      <c r="A137" s="175" t="s">
        <v>31</v>
      </c>
      <c r="B137" s="175"/>
      <c r="C137" s="175"/>
      <c r="D137" s="8">
        <f>TRUNC((D135+D136),2)</f>
        <v>0</v>
      </c>
    </row>
    <row r="138" spans="1:4" ht="12.75" hidden="1" customHeight="1">
      <c r="A138" s="176" t="s">
        <v>115</v>
      </c>
      <c r="B138" s="176"/>
      <c r="C138" s="176"/>
      <c r="D138" s="176"/>
    </row>
    <row r="142" spans="1:4" hidden="1">
      <c r="C142" s="33"/>
    </row>
  </sheetData>
  <sheetProtection formatCells="0" formatColumns="0" formatRows="0" insertColumns="0" insertRows="0"/>
  <mergeCells count="74">
    <mergeCell ref="A5:B5"/>
    <mergeCell ref="C5:D5"/>
    <mergeCell ref="A6:B6"/>
    <mergeCell ref="C6:D6"/>
    <mergeCell ref="B9:C9"/>
    <mergeCell ref="B10:C10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25:C25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A41:D41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67:D67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B130:C130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2"/>
  <sheetViews>
    <sheetView showGridLines="0" view="pageBreakPreview" zoomScaleNormal="100" zoomScaleSheetLayoutView="100" workbookViewId="0">
      <selection activeCell="D10" sqref="D10"/>
    </sheetView>
  </sheetViews>
  <sheetFormatPr defaultColWidth="0" defaultRowHeight="12" zeroHeight="1"/>
  <cols>
    <col min="1" max="1" width="5" style="76" customWidth="1"/>
    <col min="2" max="2" width="40.140625" style="76" customWidth="1"/>
    <col min="3" max="3" width="18" style="76" customWidth="1"/>
    <col min="4" max="4" width="18.28515625" style="76" customWidth="1"/>
    <col min="5" max="5" width="17.28515625" style="76" hidden="1" customWidth="1"/>
    <col min="6" max="16384" width="0" style="76" hidden="1"/>
  </cols>
  <sheetData>
    <row r="1" spans="1:4" ht="12.75">
      <c r="A1" s="55" t="s">
        <v>127</v>
      </c>
      <c r="B1" s="42"/>
      <c r="C1" s="42"/>
      <c r="D1" s="43"/>
    </row>
    <row r="2" spans="1:4" ht="12.75">
      <c r="A2" s="55" t="s">
        <v>163</v>
      </c>
      <c r="B2" s="44"/>
      <c r="C2" s="44"/>
      <c r="D2" s="45"/>
    </row>
    <row r="3" spans="1:4" ht="12.75">
      <c r="A3" s="55" t="s">
        <v>164</v>
      </c>
      <c r="B3" s="44"/>
      <c r="C3" s="44"/>
      <c r="D3" s="45"/>
    </row>
    <row r="4" spans="1:4">
      <c r="A4" s="5"/>
      <c r="B4" s="5"/>
      <c r="C4" s="5"/>
      <c r="D4" s="5"/>
    </row>
    <row r="5" spans="1:4" ht="12.75">
      <c r="A5" s="163" t="s">
        <v>37</v>
      </c>
      <c r="B5" s="163"/>
      <c r="C5" s="164" t="s">
        <v>218</v>
      </c>
      <c r="D5" s="164"/>
    </row>
    <row r="6" spans="1:4" ht="12.75">
      <c r="A6" s="163" t="s">
        <v>33</v>
      </c>
      <c r="B6" s="163"/>
      <c r="C6" s="165" t="s">
        <v>178</v>
      </c>
      <c r="D6" s="165"/>
    </row>
    <row r="7" spans="1:4"/>
    <row r="8" spans="1:4" ht="12.75">
      <c r="A8" s="6"/>
      <c r="B8" s="6"/>
      <c r="C8" s="6"/>
      <c r="D8" s="6"/>
    </row>
    <row r="9" spans="1:4" ht="12.75">
      <c r="A9" s="47" t="s">
        <v>2</v>
      </c>
      <c r="B9" s="222" t="s">
        <v>34</v>
      </c>
      <c r="C9" s="222"/>
      <c r="D9" s="131"/>
    </row>
    <row r="10" spans="1:4" ht="12.75">
      <c r="A10" s="47" t="s">
        <v>4</v>
      </c>
      <c r="B10" s="222" t="s">
        <v>35</v>
      </c>
      <c r="C10" s="222"/>
      <c r="D10" s="105" t="s">
        <v>250</v>
      </c>
    </row>
    <row r="11" spans="1:4" ht="12.75">
      <c r="A11" s="47" t="s">
        <v>5</v>
      </c>
      <c r="B11" s="222" t="s">
        <v>78</v>
      </c>
      <c r="C11" s="222"/>
      <c r="D11" s="134"/>
    </row>
    <row r="12" spans="1:4" ht="12.75">
      <c r="A12" s="47" t="s">
        <v>6</v>
      </c>
      <c r="B12" s="225" t="s">
        <v>47</v>
      </c>
      <c r="C12" s="226"/>
      <c r="D12" s="134"/>
    </row>
    <row r="13" spans="1:4" ht="12.75">
      <c r="A13" s="47" t="s">
        <v>7</v>
      </c>
      <c r="B13" s="222" t="s">
        <v>36</v>
      </c>
      <c r="C13" s="222"/>
      <c r="D13" s="47">
        <v>12</v>
      </c>
    </row>
    <row r="14" spans="1:4">
      <c r="A14" s="78"/>
      <c r="B14" s="78"/>
      <c r="C14" s="79"/>
      <c r="D14" s="78"/>
    </row>
    <row r="15" spans="1:4" ht="12.75">
      <c r="A15" s="223" t="s">
        <v>38</v>
      </c>
      <c r="B15" s="223"/>
      <c r="C15" s="223"/>
      <c r="D15" s="223"/>
    </row>
    <row r="16" spans="1:4" ht="30" customHeight="1">
      <c r="A16" s="224" t="s">
        <v>39</v>
      </c>
      <c r="B16" s="224"/>
      <c r="C16" s="224"/>
      <c r="D16" s="224"/>
    </row>
    <row r="17" spans="1:4" ht="12.75">
      <c r="A17" s="47">
        <v>1</v>
      </c>
      <c r="B17" s="222" t="s">
        <v>75</v>
      </c>
      <c r="C17" s="222"/>
      <c r="D17" s="47" t="s">
        <v>181</v>
      </c>
    </row>
    <row r="18" spans="1:4" ht="12.75">
      <c r="A18" s="47">
        <v>2</v>
      </c>
      <c r="B18" s="222" t="s">
        <v>76</v>
      </c>
      <c r="C18" s="222"/>
      <c r="D18" s="129" t="s">
        <v>186</v>
      </c>
    </row>
    <row r="19" spans="1:4" ht="12.75">
      <c r="A19" s="47">
        <v>3</v>
      </c>
      <c r="B19" s="222" t="s">
        <v>77</v>
      </c>
      <c r="C19" s="222"/>
      <c r="D19" s="130"/>
    </row>
    <row r="20" spans="1:4" ht="26.25" customHeight="1">
      <c r="A20" s="47">
        <v>4</v>
      </c>
      <c r="B20" s="222" t="s">
        <v>40</v>
      </c>
      <c r="C20" s="222"/>
      <c r="D20" s="47" t="s">
        <v>179</v>
      </c>
    </row>
    <row r="21" spans="1:4" ht="12.75">
      <c r="A21" s="47">
        <v>5</v>
      </c>
      <c r="B21" s="222" t="s">
        <v>41</v>
      </c>
      <c r="C21" s="222"/>
      <c r="D21" s="131"/>
    </row>
    <row r="22" spans="1:4" ht="12.75">
      <c r="A22" s="80"/>
      <c r="B22" s="80"/>
      <c r="C22" s="80"/>
      <c r="D22" s="81"/>
    </row>
    <row r="23" spans="1:4" ht="12.75">
      <c r="A23" s="80"/>
      <c r="B23" s="80"/>
      <c r="C23" s="80"/>
      <c r="D23" s="81"/>
    </row>
    <row r="24" spans="1:4" ht="12.75">
      <c r="A24" s="223" t="s">
        <v>42</v>
      </c>
      <c r="B24" s="223"/>
      <c r="C24" s="223"/>
      <c r="D24" s="223"/>
    </row>
    <row r="25" spans="1:4" ht="12.75">
      <c r="A25" s="82">
        <v>1</v>
      </c>
      <c r="B25" s="224" t="s">
        <v>0</v>
      </c>
      <c r="C25" s="224"/>
      <c r="D25" s="82" t="s">
        <v>1</v>
      </c>
    </row>
    <row r="26" spans="1:4" ht="12.75">
      <c r="A26" s="109" t="s">
        <v>2</v>
      </c>
      <c r="B26" s="222" t="s">
        <v>3</v>
      </c>
      <c r="C26" s="222"/>
      <c r="D26" s="40"/>
    </row>
    <row r="27" spans="1:4" ht="12.75">
      <c r="A27" s="109" t="s">
        <v>4</v>
      </c>
      <c r="B27" s="222" t="s">
        <v>11</v>
      </c>
      <c r="C27" s="222"/>
      <c r="D27" s="40"/>
    </row>
    <row r="28" spans="1:4" ht="15" customHeight="1">
      <c r="A28" s="215" t="s">
        <v>83</v>
      </c>
      <c r="B28" s="216"/>
      <c r="C28" s="217"/>
      <c r="D28" s="84">
        <f>SUM(D26:D27)</f>
        <v>0</v>
      </c>
    </row>
    <row r="29" spans="1:4" ht="24" customHeight="1">
      <c r="A29" s="218" t="s">
        <v>79</v>
      </c>
      <c r="B29" s="219"/>
      <c r="C29" s="219"/>
      <c r="D29" s="219"/>
    </row>
    <row r="30" spans="1:4" ht="12.75">
      <c r="A30" s="220"/>
      <c r="B30" s="221"/>
      <c r="C30" s="221"/>
      <c r="D30" s="221"/>
    </row>
    <row r="31" spans="1:4" ht="15" customHeight="1">
      <c r="A31" s="220" t="s">
        <v>48</v>
      </c>
      <c r="B31" s="221"/>
      <c r="C31" s="221"/>
      <c r="D31" s="221"/>
    </row>
    <row r="32" spans="1:4" s="34" customFormat="1" ht="15" customHeight="1">
      <c r="A32" s="220" t="s">
        <v>49</v>
      </c>
      <c r="B32" s="221"/>
      <c r="C32" s="221"/>
      <c r="D32" s="221"/>
    </row>
    <row r="33" spans="1:4" ht="25.5" customHeight="1">
      <c r="A33" s="108" t="s">
        <v>50</v>
      </c>
      <c r="B33" s="108" t="s">
        <v>56</v>
      </c>
      <c r="C33" s="108" t="s">
        <v>15</v>
      </c>
      <c r="D33" s="108" t="s">
        <v>1</v>
      </c>
    </row>
    <row r="34" spans="1:4" ht="12.75">
      <c r="A34" s="17" t="s">
        <v>2</v>
      </c>
      <c r="B34" s="18" t="s">
        <v>80</v>
      </c>
      <c r="C34" s="19">
        <v>8.3299999999999999E-2</v>
      </c>
      <c r="D34" s="20">
        <f>C34*D28</f>
        <v>0</v>
      </c>
    </row>
    <row r="35" spans="1:4" ht="25.5" hidden="1">
      <c r="A35" s="17" t="s">
        <v>4</v>
      </c>
      <c r="B35" s="18" t="s">
        <v>81</v>
      </c>
      <c r="C35" s="19">
        <v>2.7799999999999998E-2</v>
      </c>
      <c r="D35" s="20">
        <f>D28*C35</f>
        <v>0</v>
      </c>
    </row>
    <row r="36" spans="1:4" ht="12.75">
      <c r="A36" s="175" t="s">
        <v>113</v>
      </c>
      <c r="B36" s="175"/>
      <c r="C36" s="21">
        <f>SUM(C34:C35)</f>
        <v>0.1111</v>
      </c>
      <c r="D36" s="22">
        <f>SUM(D34:D35)</f>
        <v>0</v>
      </c>
    </row>
    <row r="37" spans="1:4" ht="25.5">
      <c r="A37" s="17" t="s">
        <v>5</v>
      </c>
      <c r="B37" s="18" t="s">
        <v>114</v>
      </c>
      <c r="C37" s="19">
        <f>C36*C53</f>
        <v>3.7551800000000003E-2</v>
      </c>
      <c r="D37" s="20">
        <f>D28*C37</f>
        <v>0</v>
      </c>
    </row>
    <row r="38" spans="1:4" ht="12.75">
      <c r="A38" s="175" t="s">
        <v>82</v>
      </c>
      <c r="B38" s="175"/>
      <c r="C38" s="21">
        <f>SUM(C36:C37)</f>
        <v>0.1486518</v>
      </c>
      <c r="D38" s="22">
        <f>SUM(D36:D37)</f>
        <v>0</v>
      </c>
    </row>
    <row r="39" spans="1:4" ht="53.25" customHeight="1">
      <c r="A39" s="206" t="s">
        <v>84</v>
      </c>
      <c r="B39" s="207"/>
      <c r="C39" s="207"/>
      <c r="D39" s="208"/>
    </row>
    <row r="40" spans="1:4" ht="40.5" customHeight="1">
      <c r="A40" s="209" t="s">
        <v>85</v>
      </c>
      <c r="B40" s="210"/>
      <c r="C40" s="210"/>
      <c r="D40" s="211"/>
    </row>
    <row r="41" spans="1:4" ht="51.75" customHeight="1">
      <c r="A41" s="212" t="s">
        <v>86</v>
      </c>
      <c r="B41" s="213"/>
      <c r="C41" s="213"/>
      <c r="D41" s="214"/>
    </row>
    <row r="42" spans="1:4" ht="15" customHeight="1">
      <c r="A42" s="101"/>
      <c r="B42" s="102"/>
      <c r="C42" s="102"/>
      <c r="D42" s="102"/>
    </row>
    <row r="43" spans="1:4" ht="25.5" customHeight="1">
      <c r="A43" s="184" t="s">
        <v>51</v>
      </c>
      <c r="B43" s="185"/>
      <c r="C43" s="185"/>
      <c r="D43" s="185"/>
    </row>
    <row r="44" spans="1:4" ht="17.25" customHeight="1">
      <c r="A44" s="10" t="s">
        <v>55</v>
      </c>
      <c r="B44" s="10" t="s">
        <v>57</v>
      </c>
      <c r="C44" s="10" t="s">
        <v>15</v>
      </c>
      <c r="D44" s="10" t="s">
        <v>1</v>
      </c>
    </row>
    <row r="45" spans="1:4" ht="12.75">
      <c r="A45" s="11" t="s">
        <v>2</v>
      </c>
      <c r="B45" s="12" t="s">
        <v>16</v>
      </c>
      <c r="C45" s="13">
        <f>'Recepcionista - SAL'!C45</f>
        <v>0.2</v>
      </c>
      <c r="D45" s="14">
        <f>D28*C45</f>
        <v>0</v>
      </c>
    </row>
    <row r="46" spans="1:4" ht="12.75">
      <c r="A46" s="11" t="s">
        <v>4</v>
      </c>
      <c r="B46" s="12" t="s">
        <v>18</v>
      </c>
      <c r="C46" s="13">
        <f>'Recepcionista - SAL'!C46</f>
        <v>2.5000000000000001E-2</v>
      </c>
      <c r="D46" s="14">
        <f>D28*C46</f>
        <v>0</v>
      </c>
    </row>
    <row r="47" spans="1:4" ht="12.75">
      <c r="A47" s="11" t="s">
        <v>5</v>
      </c>
      <c r="B47" s="12" t="s">
        <v>52</v>
      </c>
      <c r="C47" s="135"/>
      <c r="D47" s="14">
        <f>D28*C47</f>
        <v>0</v>
      </c>
    </row>
    <row r="48" spans="1:4" ht="12.75">
      <c r="A48" s="11" t="s">
        <v>6</v>
      </c>
      <c r="B48" s="12" t="s">
        <v>53</v>
      </c>
      <c r="C48" s="13">
        <f>'Recepcionista - SAL'!C48</f>
        <v>1.4999999999999999E-2</v>
      </c>
      <c r="D48" s="14">
        <f>D28*C48</f>
        <v>0</v>
      </c>
    </row>
    <row r="49" spans="1:4" ht="12.75">
      <c r="A49" s="11" t="s">
        <v>7</v>
      </c>
      <c r="B49" s="12" t="s">
        <v>54</v>
      </c>
      <c r="C49" s="13">
        <f>'Recepcionista - SAL'!C49</f>
        <v>0.01</v>
      </c>
      <c r="D49" s="14">
        <f>D28*C49</f>
        <v>0</v>
      </c>
    </row>
    <row r="50" spans="1:4" ht="12.75">
      <c r="A50" s="11" t="s">
        <v>8</v>
      </c>
      <c r="B50" s="12" t="s">
        <v>20</v>
      </c>
      <c r="C50" s="13">
        <f>'Recepcionista - SAL'!C50</f>
        <v>6.0000000000000001E-3</v>
      </c>
      <c r="D50" s="14">
        <f>D28*C50</f>
        <v>0</v>
      </c>
    </row>
    <row r="51" spans="1:4" ht="12.75">
      <c r="A51" s="11" t="s">
        <v>9</v>
      </c>
      <c r="B51" s="12" t="s">
        <v>17</v>
      </c>
      <c r="C51" s="13">
        <f>'Recepcionista - SAL'!C51</f>
        <v>2E-3</v>
      </c>
      <c r="D51" s="14">
        <f>D28*C51</f>
        <v>0</v>
      </c>
    </row>
    <row r="52" spans="1:4" ht="12.75">
      <c r="A52" s="11" t="s">
        <v>10</v>
      </c>
      <c r="B52" s="12" t="s">
        <v>19</v>
      </c>
      <c r="C52" s="13">
        <f>'Recepcionista - SAL'!C52</f>
        <v>0.08</v>
      </c>
      <c r="D52" s="14">
        <f>D28*C52</f>
        <v>0</v>
      </c>
    </row>
    <row r="53" spans="1:4" ht="12.75">
      <c r="A53" s="205" t="s">
        <v>91</v>
      </c>
      <c r="B53" s="205"/>
      <c r="C53" s="15">
        <f>SUM(C45:C52)</f>
        <v>0.33800000000000002</v>
      </c>
      <c r="D53" s="16">
        <f>SUM(D45:D52)</f>
        <v>0</v>
      </c>
    </row>
    <row r="54" spans="1:4" ht="27" customHeight="1">
      <c r="A54" s="206" t="s">
        <v>87</v>
      </c>
      <c r="B54" s="207"/>
      <c r="C54" s="207"/>
      <c r="D54" s="208"/>
    </row>
    <row r="55" spans="1:4" ht="27" customHeight="1">
      <c r="A55" s="209" t="s">
        <v>88</v>
      </c>
      <c r="B55" s="210"/>
      <c r="C55" s="210"/>
      <c r="D55" s="211"/>
    </row>
    <row r="56" spans="1:4" ht="27" customHeight="1">
      <c r="A56" s="212" t="s">
        <v>89</v>
      </c>
      <c r="B56" s="213"/>
      <c r="C56" s="213"/>
      <c r="D56" s="214"/>
    </row>
    <row r="57" spans="1:4" ht="15" customHeight="1">
      <c r="A57" s="102"/>
      <c r="B57" s="102"/>
      <c r="C57" s="102"/>
      <c r="D57" s="102"/>
    </row>
    <row r="58" spans="1:4" ht="15" customHeight="1">
      <c r="A58" s="184" t="s">
        <v>58</v>
      </c>
      <c r="B58" s="185"/>
      <c r="C58" s="185"/>
      <c r="D58" s="185"/>
    </row>
    <row r="59" spans="1:4" ht="25.5">
      <c r="A59" s="107" t="s">
        <v>60</v>
      </c>
      <c r="B59" s="107" t="s">
        <v>12</v>
      </c>
      <c r="C59" s="107" t="s">
        <v>32</v>
      </c>
      <c r="D59" s="107" t="s">
        <v>46</v>
      </c>
    </row>
    <row r="60" spans="1:4" ht="12.75">
      <c r="A60" s="7" t="s">
        <v>2</v>
      </c>
      <c r="B60" s="85" t="s">
        <v>90</v>
      </c>
      <c r="C60" s="40"/>
      <c r="D60" s="83">
        <f>IF((C60*22*2)-(D26*6%)&gt;0,(C60*22*2)-(D26*6%),0)</f>
        <v>0</v>
      </c>
    </row>
    <row r="61" spans="1:4" ht="12.75">
      <c r="A61" s="7" t="s">
        <v>4</v>
      </c>
      <c r="B61" s="86" t="s">
        <v>139</v>
      </c>
      <c r="C61" s="40"/>
      <c r="D61" s="83">
        <f>IF((C61*22*2)-(D27*6%)&gt;0,(C61*22*2)-(D27*6%),0)</f>
        <v>0</v>
      </c>
    </row>
    <row r="62" spans="1:4" ht="12.75">
      <c r="A62" s="7" t="s">
        <v>5</v>
      </c>
      <c r="B62" s="87" t="s">
        <v>140</v>
      </c>
      <c r="C62" s="199"/>
      <c r="D62" s="200"/>
    </row>
    <row r="63" spans="1:4" ht="12.75">
      <c r="A63" s="7" t="s">
        <v>6</v>
      </c>
      <c r="B63" s="50" t="s">
        <v>177</v>
      </c>
      <c r="C63" s="201"/>
      <c r="D63" s="202"/>
    </row>
    <row r="64" spans="1:4" ht="12.75">
      <c r="A64" s="7" t="s">
        <v>7</v>
      </c>
      <c r="B64" s="50" t="s">
        <v>141</v>
      </c>
      <c r="C64" s="201"/>
      <c r="D64" s="202"/>
    </row>
    <row r="65" spans="1:4" ht="12.75">
      <c r="A65" s="7" t="s">
        <v>8</v>
      </c>
      <c r="B65" s="50" t="s">
        <v>142</v>
      </c>
      <c r="C65" s="203"/>
      <c r="D65" s="204"/>
    </row>
    <row r="66" spans="1:4" ht="12.75">
      <c r="A66" s="2"/>
      <c r="B66" s="88" t="s">
        <v>92</v>
      </c>
      <c r="C66" s="193">
        <f>D60+D61+C62+C63+C64+C65</f>
        <v>0</v>
      </c>
      <c r="D66" s="194"/>
    </row>
    <row r="67" spans="1:4" ht="27" customHeight="1">
      <c r="A67" s="195" t="s">
        <v>138</v>
      </c>
      <c r="B67" s="196"/>
      <c r="C67" s="196"/>
      <c r="D67" s="196"/>
    </row>
    <row r="68" spans="1:4">
      <c r="A68" s="197"/>
      <c r="B68" s="198"/>
      <c r="C68" s="198"/>
      <c r="D68" s="198"/>
    </row>
    <row r="69" spans="1:4" ht="29.25" customHeight="1">
      <c r="A69" s="184" t="s">
        <v>59</v>
      </c>
      <c r="B69" s="185"/>
      <c r="C69" s="185"/>
      <c r="D69" s="185"/>
    </row>
    <row r="70" spans="1:4" ht="25.5">
      <c r="A70" s="108">
        <v>2</v>
      </c>
      <c r="B70" s="108" t="s">
        <v>61</v>
      </c>
      <c r="C70" s="108" t="s">
        <v>15</v>
      </c>
      <c r="D70" s="108" t="s">
        <v>1</v>
      </c>
    </row>
    <row r="71" spans="1:4" ht="25.5">
      <c r="A71" s="109" t="s">
        <v>50</v>
      </c>
      <c r="B71" s="23" t="s">
        <v>56</v>
      </c>
      <c r="C71" s="28">
        <f>C38</f>
        <v>0.1486518</v>
      </c>
      <c r="D71" s="24">
        <f>D38</f>
        <v>0</v>
      </c>
    </row>
    <row r="72" spans="1:4" ht="12.75">
      <c r="A72" s="109" t="s">
        <v>55</v>
      </c>
      <c r="B72" s="23" t="s">
        <v>57</v>
      </c>
      <c r="C72" s="28">
        <f>C53</f>
        <v>0.33800000000000002</v>
      </c>
      <c r="D72" s="24">
        <f>D53</f>
        <v>0</v>
      </c>
    </row>
    <row r="73" spans="1:4" ht="12.75">
      <c r="A73" s="109" t="s">
        <v>60</v>
      </c>
      <c r="B73" s="23" t="s">
        <v>12</v>
      </c>
      <c r="C73" s="28" t="s">
        <v>62</v>
      </c>
      <c r="D73" s="24">
        <f>C66</f>
        <v>0</v>
      </c>
    </row>
    <row r="74" spans="1:4" ht="12.75">
      <c r="A74" s="175" t="s">
        <v>93</v>
      </c>
      <c r="B74" s="175"/>
      <c r="C74" s="29" t="s">
        <v>62</v>
      </c>
      <c r="D74" s="8">
        <f>SUM(D71:D73)</f>
        <v>0</v>
      </c>
    </row>
    <row r="75" spans="1:4">
      <c r="A75" s="63"/>
      <c r="B75" s="64"/>
      <c r="C75" s="64"/>
      <c r="D75" s="64"/>
    </row>
    <row r="76" spans="1:4">
      <c r="A76" s="63"/>
      <c r="B76" s="64"/>
      <c r="C76" s="64"/>
      <c r="D76" s="64"/>
    </row>
    <row r="77" spans="1:4" ht="27" customHeight="1">
      <c r="A77" s="184" t="s">
        <v>94</v>
      </c>
      <c r="B77" s="185"/>
      <c r="C77" s="185"/>
      <c r="D77" s="185"/>
    </row>
    <row r="78" spans="1:4" ht="18.75" customHeight="1">
      <c r="A78" s="108">
        <v>3</v>
      </c>
      <c r="B78" s="108" t="s">
        <v>21</v>
      </c>
      <c r="C78" s="108" t="s">
        <v>15</v>
      </c>
      <c r="D78" s="108" t="s">
        <v>1</v>
      </c>
    </row>
    <row r="79" spans="1:4" ht="12.75">
      <c r="A79" s="109" t="s">
        <v>2</v>
      </c>
      <c r="B79" s="50" t="s">
        <v>22</v>
      </c>
      <c r="C79" s="52">
        <f>'Recepcionista - SAL'!C79</f>
        <v>4.1999999999999997E-3</v>
      </c>
      <c r="D79" s="24">
        <f t="shared" ref="D79:D84" si="0">D$28*C79</f>
        <v>0</v>
      </c>
    </row>
    <row r="80" spans="1:4" ht="62.25">
      <c r="A80" s="109" t="s">
        <v>4</v>
      </c>
      <c r="B80" s="50" t="s">
        <v>120</v>
      </c>
      <c r="C80" s="52">
        <f>'Recepcionista - SAL'!C80</f>
        <v>3.3599999999999998E-4</v>
      </c>
      <c r="D80" s="24">
        <f t="shared" si="0"/>
        <v>0</v>
      </c>
    </row>
    <row r="81" spans="1:4" ht="62.25">
      <c r="A81" s="109" t="s">
        <v>5</v>
      </c>
      <c r="B81" s="50" t="s">
        <v>121</v>
      </c>
      <c r="C81" s="52">
        <f>'Recepcionista - SAL'!C81</f>
        <v>7.0980000000000001E-4</v>
      </c>
      <c r="D81" s="24">
        <f t="shared" si="0"/>
        <v>0</v>
      </c>
    </row>
    <row r="82" spans="1:4" ht="12.75">
      <c r="A82" s="109" t="s">
        <v>6</v>
      </c>
      <c r="B82" s="50" t="s">
        <v>23</v>
      </c>
      <c r="C82" s="52">
        <f>'Recepcionista - SAL'!C82</f>
        <v>1.9400000000000001E-2</v>
      </c>
      <c r="D82" s="24">
        <f t="shared" si="0"/>
        <v>0</v>
      </c>
    </row>
    <row r="83" spans="1:4" ht="62.25">
      <c r="A83" s="109" t="s">
        <v>7</v>
      </c>
      <c r="B83" s="50" t="s">
        <v>122</v>
      </c>
      <c r="C83" s="52">
        <f>'Recepcionista - SAL'!C83</f>
        <v>6.5572000000000009E-3</v>
      </c>
      <c r="D83" s="24">
        <f t="shared" si="0"/>
        <v>0</v>
      </c>
    </row>
    <row r="84" spans="1:4" ht="62.25">
      <c r="A84" s="109" t="s">
        <v>8</v>
      </c>
      <c r="B84" s="50" t="s">
        <v>123</v>
      </c>
      <c r="C84" s="52">
        <f>'Recepcionista - SAL'!C84</f>
        <v>3.2786000000000004E-3</v>
      </c>
      <c r="D84" s="24">
        <f t="shared" si="0"/>
        <v>0</v>
      </c>
    </row>
    <row r="85" spans="1:4" ht="12.75">
      <c r="A85" s="175" t="s">
        <v>95</v>
      </c>
      <c r="B85" s="175"/>
      <c r="C85" s="25">
        <f>SUM(C79:C84)</f>
        <v>3.4481600000000001E-2</v>
      </c>
      <c r="D85" s="8">
        <f>SUM(D79:D84)</f>
        <v>0</v>
      </c>
    </row>
    <row r="86" spans="1:4" ht="66" customHeight="1">
      <c r="A86" s="188" t="s">
        <v>124</v>
      </c>
      <c r="B86" s="189"/>
      <c r="C86" s="189"/>
      <c r="D86" s="189"/>
    </row>
    <row r="87" spans="1:4" ht="12.75">
      <c r="A87" s="101"/>
      <c r="B87" s="102"/>
      <c r="C87" s="102"/>
      <c r="D87" s="102"/>
    </row>
    <row r="88" spans="1:4" ht="12.75">
      <c r="A88" s="184" t="s">
        <v>63</v>
      </c>
      <c r="B88" s="185"/>
      <c r="C88" s="185"/>
      <c r="D88" s="185"/>
    </row>
    <row r="89" spans="1:4"/>
    <row r="90" spans="1:4" ht="51" customHeight="1">
      <c r="A90" s="190" t="s">
        <v>96</v>
      </c>
      <c r="B90" s="191"/>
      <c r="C90" s="191"/>
      <c r="D90" s="192"/>
    </row>
    <row r="91" spans="1:4" ht="12.75">
      <c r="A91" s="103"/>
      <c r="B91" s="104"/>
      <c r="C91" s="104"/>
      <c r="D91" s="104"/>
    </row>
    <row r="92" spans="1:4" ht="24.75" customHeight="1">
      <c r="A92" s="184" t="s">
        <v>97</v>
      </c>
      <c r="B92" s="185"/>
      <c r="C92" s="185"/>
      <c r="D92" s="185"/>
    </row>
    <row r="93" spans="1:4" ht="19.5" customHeight="1">
      <c r="A93" s="108" t="s">
        <v>14</v>
      </c>
      <c r="B93" s="108" t="s">
        <v>64</v>
      </c>
      <c r="C93" s="108" t="s">
        <v>15</v>
      </c>
      <c r="D93" s="108" t="s">
        <v>1</v>
      </c>
    </row>
    <row r="94" spans="1:4" ht="38.25">
      <c r="A94" s="109" t="s">
        <v>2</v>
      </c>
      <c r="B94" s="23" t="s">
        <v>99</v>
      </c>
      <c r="C94" s="54">
        <f>'Recepcionista - SAL'!C94</f>
        <v>9.9400000000000002E-2</v>
      </c>
      <c r="D94" s="24">
        <f t="shared" ref="D94:D99" si="1">D$28*C94</f>
        <v>0</v>
      </c>
    </row>
    <row r="95" spans="1:4" ht="12.75">
      <c r="A95" s="109" t="s">
        <v>4</v>
      </c>
      <c r="B95" s="23" t="s">
        <v>100</v>
      </c>
      <c r="C95" s="54">
        <f>'Recepcionista - SAL'!C95</f>
        <v>1.9416666666666665E-2</v>
      </c>
      <c r="D95" s="24">
        <f t="shared" si="1"/>
        <v>0</v>
      </c>
    </row>
    <row r="96" spans="1:4" ht="25.5">
      <c r="A96" s="109" t="s">
        <v>5</v>
      </c>
      <c r="B96" s="23" t="s">
        <v>101</v>
      </c>
      <c r="C96" s="54">
        <f>'Recepcionista - SAL'!C96</f>
        <v>3.5000000000000005E-4</v>
      </c>
      <c r="D96" s="24">
        <f t="shared" si="1"/>
        <v>0</v>
      </c>
    </row>
    <row r="97" spans="1:4" ht="25.5">
      <c r="A97" s="109" t="s">
        <v>6</v>
      </c>
      <c r="B97" s="23" t="s">
        <v>102</v>
      </c>
      <c r="C97" s="54">
        <f>'Recepcionista - SAL'!C97</f>
        <v>1.5999999999999999E-3</v>
      </c>
      <c r="D97" s="24">
        <f t="shared" si="1"/>
        <v>0</v>
      </c>
    </row>
    <row r="98" spans="1:4" ht="25.5">
      <c r="A98" s="109" t="s">
        <v>7</v>
      </c>
      <c r="B98" s="23" t="s">
        <v>103</v>
      </c>
      <c r="C98" s="54">
        <f>'Recepcionista - SAL'!C98</f>
        <v>4.8000000000000007E-4</v>
      </c>
      <c r="D98" s="24">
        <f t="shared" si="1"/>
        <v>0</v>
      </c>
    </row>
    <row r="99" spans="1:4" ht="12.75">
      <c r="A99" s="109" t="s">
        <v>8</v>
      </c>
      <c r="B99" s="23" t="s">
        <v>104</v>
      </c>
      <c r="C99" s="54">
        <f>'Recepcionista - SAL'!C99</f>
        <v>0</v>
      </c>
      <c r="D99" s="24">
        <f t="shared" si="1"/>
        <v>0</v>
      </c>
    </row>
    <row r="100" spans="1:4" ht="12.75">
      <c r="A100" s="175" t="s">
        <v>119</v>
      </c>
      <c r="B100" s="175"/>
      <c r="C100" s="26">
        <f>SUM(C94:C99)</f>
        <v>0.12124666666666667</v>
      </c>
      <c r="D100" s="8">
        <f>SUM(D94:D99)</f>
        <v>0</v>
      </c>
    </row>
    <row r="101" spans="1:4" ht="25.5">
      <c r="A101" s="47" t="s">
        <v>9</v>
      </c>
      <c r="B101" s="18" t="s">
        <v>118</v>
      </c>
      <c r="C101" s="48">
        <f>C53*C100</f>
        <v>4.0981373333333335E-2</v>
      </c>
      <c r="D101" s="3">
        <f>C101*D28</f>
        <v>0</v>
      </c>
    </row>
    <row r="102" spans="1:4" ht="12.75">
      <c r="A102" s="175" t="s">
        <v>98</v>
      </c>
      <c r="B102" s="175"/>
      <c r="C102" s="26">
        <f>C100+C101</f>
        <v>0.16222804000000002</v>
      </c>
      <c r="D102" s="8">
        <f>D100+D101</f>
        <v>0</v>
      </c>
    </row>
    <row r="103" spans="1:4" ht="12.75">
      <c r="A103" s="101"/>
      <c r="B103" s="102"/>
      <c r="C103" s="102"/>
      <c r="D103" s="102"/>
    </row>
    <row r="104" spans="1:4" ht="26.25" customHeight="1">
      <c r="A104" s="184" t="s">
        <v>105</v>
      </c>
      <c r="B104" s="185"/>
      <c r="C104" s="185"/>
      <c r="D104" s="185"/>
    </row>
    <row r="105" spans="1:4" ht="25.5">
      <c r="A105" s="108">
        <v>4</v>
      </c>
      <c r="B105" s="108" t="s">
        <v>65</v>
      </c>
      <c r="C105" s="108" t="s">
        <v>15</v>
      </c>
      <c r="D105" s="108" t="s">
        <v>1</v>
      </c>
    </row>
    <row r="106" spans="1:4" ht="12.75">
      <c r="A106" s="109" t="s">
        <v>14</v>
      </c>
      <c r="B106" s="23" t="s">
        <v>107</v>
      </c>
      <c r="C106" s="28">
        <f>C102</f>
        <v>0.16222804000000002</v>
      </c>
      <c r="D106" s="24">
        <f>D102</f>
        <v>0</v>
      </c>
    </row>
    <row r="107" spans="1:4" ht="12.75">
      <c r="A107" s="175" t="s">
        <v>106</v>
      </c>
      <c r="B107" s="175"/>
      <c r="C107" s="29" t="s">
        <v>62</v>
      </c>
      <c r="D107" s="8">
        <f>SUM(D106:D106)</f>
        <v>0</v>
      </c>
    </row>
    <row r="108" spans="1:4" ht="12.75">
      <c r="A108" s="101"/>
      <c r="B108" s="102"/>
      <c r="C108" s="102"/>
      <c r="D108" s="102"/>
    </row>
    <row r="109" spans="1:4" ht="12.75">
      <c r="A109" s="184" t="s">
        <v>66</v>
      </c>
      <c r="B109" s="185"/>
      <c r="C109" s="185"/>
      <c r="D109" s="185"/>
    </row>
    <row r="110" spans="1:4" ht="12.75">
      <c r="A110" s="107">
        <v>5</v>
      </c>
      <c r="B110" s="186" t="s">
        <v>13</v>
      </c>
      <c r="C110" s="186"/>
      <c r="D110" s="107" t="s">
        <v>1</v>
      </c>
    </row>
    <row r="111" spans="1:4" ht="12.75">
      <c r="A111" s="109" t="s">
        <v>2</v>
      </c>
      <c r="B111" s="187" t="s">
        <v>176</v>
      </c>
      <c r="C111" s="187"/>
      <c r="D111" s="127"/>
    </row>
    <row r="112" spans="1:4" ht="12.75">
      <c r="A112" s="109" t="s">
        <v>4</v>
      </c>
      <c r="B112" s="187" t="s">
        <v>11</v>
      </c>
      <c r="C112" s="187"/>
      <c r="D112" s="127"/>
    </row>
    <row r="113" spans="1:4" ht="12.75">
      <c r="A113" s="2"/>
      <c r="B113" s="175" t="s">
        <v>108</v>
      </c>
      <c r="C113" s="175"/>
      <c r="D113" s="8">
        <f>SUM(D111:D111)</f>
        <v>0</v>
      </c>
    </row>
    <row r="114" spans="1:4">
      <c r="A114" s="178" t="s">
        <v>109</v>
      </c>
      <c r="B114" s="179"/>
      <c r="C114" s="179"/>
      <c r="D114" s="179"/>
    </row>
    <row r="115" spans="1:4" ht="12.75">
      <c r="A115" s="180"/>
      <c r="B115" s="181"/>
      <c r="C115" s="181"/>
      <c r="D115" s="181"/>
    </row>
    <row r="116" spans="1:4" s="30" customFormat="1" ht="12.75">
      <c r="A116" s="182" t="s">
        <v>67</v>
      </c>
      <c r="B116" s="182"/>
      <c r="C116" s="182"/>
      <c r="D116" s="182"/>
    </row>
    <row r="117" spans="1:4" ht="12.75">
      <c r="A117" s="108">
        <v>6</v>
      </c>
      <c r="B117" s="108" t="s">
        <v>24</v>
      </c>
      <c r="C117" s="108" t="s">
        <v>15</v>
      </c>
      <c r="D117" s="108" t="s">
        <v>1</v>
      </c>
    </row>
    <row r="118" spans="1:4" ht="12.75">
      <c r="A118" s="7" t="s">
        <v>2</v>
      </c>
      <c r="B118" s="31" t="s">
        <v>25</v>
      </c>
      <c r="C118" s="126"/>
      <c r="D118" s="4">
        <f>(D28+D74+D85+D107+D113)*C118</f>
        <v>0</v>
      </c>
    </row>
    <row r="119" spans="1:4" ht="12.75">
      <c r="A119" s="7" t="s">
        <v>4</v>
      </c>
      <c r="B119" s="31" t="s">
        <v>27</v>
      </c>
      <c r="C119" s="126"/>
      <c r="D119" s="4">
        <f>(D28+D74+D85+D107+D113+D118)*C119</f>
        <v>0</v>
      </c>
    </row>
    <row r="120" spans="1:4" ht="12.75">
      <c r="A120" s="7" t="s">
        <v>5</v>
      </c>
      <c r="B120" s="31" t="s">
        <v>26</v>
      </c>
      <c r="C120" s="41">
        <f>SUM(C121:C123)</f>
        <v>8.6499999999999994E-2</v>
      </c>
      <c r="D120" s="32">
        <f>((D135+D118+D119)/(1-C120))*C120</f>
        <v>0</v>
      </c>
    </row>
    <row r="121" spans="1:4" ht="12.75">
      <c r="A121" s="9"/>
      <c r="B121" s="31" t="s">
        <v>43</v>
      </c>
      <c r="C121" s="51">
        <f>'Recepcionista - SAL'!C121</f>
        <v>6.4999999999999997E-3</v>
      </c>
      <c r="D121" s="4">
        <f>((D135+D118+D119)/(1-C120))*C121</f>
        <v>0</v>
      </c>
    </row>
    <row r="122" spans="1:4" ht="12.75">
      <c r="A122" s="9"/>
      <c r="B122" s="31" t="s">
        <v>44</v>
      </c>
      <c r="C122" s="51">
        <f>'Recepcionista - SAL'!C122</f>
        <v>0.03</v>
      </c>
      <c r="D122" s="4">
        <f>((D135+D118+D119)/(1-C120))*C122</f>
        <v>0</v>
      </c>
    </row>
    <row r="123" spans="1:4" ht="12.75">
      <c r="A123" s="9"/>
      <c r="B123" s="31" t="s">
        <v>45</v>
      </c>
      <c r="C123" s="51">
        <f>'Recepcionista - SAL'!C123</f>
        <v>0.05</v>
      </c>
      <c r="D123" s="4">
        <f>((D135+D118+D119)/(1-C120))*C123</f>
        <v>0</v>
      </c>
    </row>
    <row r="124" spans="1:4" ht="12.75">
      <c r="A124" s="2"/>
      <c r="B124" s="106" t="s">
        <v>110</v>
      </c>
      <c r="C124" s="26"/>
      <c r="D124" s="8">
        <f>D118+D119+D120</f>
        <v>0</v>
      </c>
    </row>
    <row r="125" spans="1:4" ht="12.75">
      <c r="A125" s="39" t="s">
        <v>111</v>
      </c>
      <c r="B125" s="38"/>
      <c r="C125" s="38"/>
      <c r="D125" s="34"/>
    </row>
    <row r="126" spans="1:4" ht="12.75">
      <c r="A126" s="39" t="s">
        <v>112</v>
      </c>
      <c r="B126" s="34"/>
      <c r="C126" s="34"/>
      <c r="D126" s="34"/>
    </row>
    <row r="127" spans="1:4">
      <c r="A127" s="34"/>
      <c r="B127" s="34"/>
      <c r="C127" s="34"/>
      <c r="D127" s="34"/>
    </row>
    <row r="128" spans="1:4" ht="12.75">
      <c r="A128" s="182" t="s">
        <v>68</v>
      </c>
      <c r="B128" s="182"/>
      <c r="C128" s="182"/>
      <c r="D128" s="182"/>
    </row>
    <row r="129" spans="1:4" ht="24" customHeight="1">
      <c r="A129" s="2"/>
      <c r="B129" s="183" t="s">
        <v>28</v>
      </c>
      <c r="C129" s="183"/>
      <c r="D129" s="108" t="s">
        <v>29</v>
      </c>
    </row>
    <row r="130" spans="1:4" ht="12.75">
      <c r="A130" s="27" t="s">
        <v>2</v>
      </c>
      <c r="B130" s="174" t="s">
        <v>30</v>
      </c>
      <c r="C130" s="174"/>
      <c r="D130" s="24">
        <f>D28</f>
        <v>0</v>
      </c>
    </row>
    <row r="131" spans="1:4" ht="12.75">
      <c r="A131" s="27" t="s">
        <v>4</v>
      </c>
      <c r="B131" s="174" t="s">
        <v>69</v>
      </c>
      <c r="C131" s="174"/>
      <c r="D131" s="24">
        <f>D74</f>
        <v>0</v>
      </c>
    </row>
    <row r="132" spans="1:4" ht="12.75">
      <c r="A132" s="27" t="s">
        <v>5</v>
      </c>
      <c r="B132" s="174" t="s">
        <v>70</v>
      </c>
      <c r="C132" s="174"/>
      <c r="D132" s="24">
        <f>D85</f>
        <v>0</v>
      </c>
    </row>
    <row r="133" spans="1:4" ht="24" customHeight="1">
      <c r="A133" s="27" t="s">
        <v>6</v>
      </c>
      <c r="B133" s="174" t="s">
        <v>71</v>
      </c>
      <c r="C133" s="174"/>
      <c r="D133" s="3">
        <f>D107</f>
        <v>0</v>
      </c>
    </row>
    <row r="134" spans="1:4" ht="12.75">
      <c r="A134" s="27" t="s">
        <v>7</v>
      </c>
      <c r="B134" s="174" t="s">
        <v>72</v>
      </c>
      <c r="C134" s="174"/>
      <c r="D134" s="24">
        <f>D113</f>
        <v>0</v>
      </c>
    </row>
    <row r="135" spans="1:4" ht="16.5" customHeight="1">
      <c r="A135" s="175" t="s">
        <v>73</v>
      </c>
      <c r="B135" s="175"/>
      <c r="C135" s="175"/>
      <c r="D135" s="8">
        <f>SUM(D130:D134)</f>
        <v>0</v>
      </c>
    </row>
    <row r="136" spans="1:4" ht="12.75">
      <c r="A136" s="27" t="s">
        <v>8</v>
      </c>
      <c r="B136" s="177" t="s">
        <v>74</v>
      </c>
      <c r="C136" s="177"/>
      <c r="D136" s="24">
        <f>D124</f>
        <v>0</v>
      </c>
    </row>
    <row r="137" spans="1:4" ht="16.5" customHeight="1">
      <c r="A137" s="175" t="s">
        <v>31</v>
      </c>
      <c r="B137" s="175"/>
      <c r="C137" s="175"/>
      <c r="D137" s="8">
        <f>TRUNC((D135+D136),2)</f>
        <v>0</v>
      </c>
    </row>
    <row r="138" spans="1:4" ht="12.75" hidden="1" customHeight="1">
      <c r="A138" s="176" t="s">
        <v>115</v>
      </c>
      <c r="B138" s="176"/>
      <c r="C138" s="176"/>
      <c r="D138" s="176"/>
    </row>
    <row r="142" spans="1:4" hidden="1">
      <c r="C142" s="33"/>
    </row>
  </sheetData>
  <sheetProtection formatCells="0" formatColumns="0" formatRows="0" insertColumns="0" insertRows="0"/>
  <mergeCells count="74">
    <mergeCell ref="A5:B5"/>
    <mergeCell ref="C5:D5"/>
    <mergeCell ref="A6:B6"/>
    <mergeCell ref="C6:D6"/>
    <mergeCell ref="B9:C9"/>
    <mergeCell ref="B10:C10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25:C25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A41:D41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67:D67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B130:C130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2"/>
  <sheetViews>
    <sheetView showGridLines="0" view="pageBreakPreview" zoomScaleNormal="100" zoomScaleSheetLayoutView="100" workbookViewId="0">
      <selection activeCell="D10" sqref="D10"/>
    </sheetView>
  </sheetViews>
  <sheetFormatPr defaultColWidth="0" defaultRowHeight="12" zeroHeight="1"/>
  <cols>
    <col min="1" max="1" width="5" style="76" customWidth="1"/>
    <col min="2" max="2" width="40.140625" style="76" customWidth="1"/>
    <col min="3" max="3" width="18" style="76" customWidth="1"/>
    <col min="4" max="4" width="18.28515625" style="76" customWidth="1"/>
    <col min="5" max="5" width="17.28515625" style="76" hidden="1" customWidth="1"/>
    <col min="6" max="16384" width="0" style="76" hidden="1"/>
  </cols>
  <sheetData>
    <row r="1" spans="1:4" ht="12.75">
      <c r="A1" s="55" t="s">
        <v>127</v>
      </c>
      <c r="B1" s="42"/>
      <c r="C1" s="42"/>
      <c r="D1" s="43"/>
    </row>
    <row r="2" spans="1:4" ht="12.75">
      <c r="A2" s="55" t="s">
        <v>163</v>
      </c>
      <c r="B2" s="44"/>
      <c r="C2" s="44"/>
      <c r="D2" s="45"/>
    </row>
    <row r="3" spans="1:4" ht="12.75">
      <c r="A3" s="55" t="s">
        <v>164</v>
      </c>
      <c r="B3" s="44"/>
      <c r="C3" s="44"/>
      <c r="D3" s="45"/>
    </row>
    <row r="4" spans="1:4">
      <c r="A4" s="5"/>
      <c r="B4" s="5"/>
      <c r="C4" s="5"/>
      <c r="D4" s="5"/>
    </row>
    <row r="5" spans="1:4" ht="12.75">
      <c r="A5" s="163" t="s">
        <v>37</v>
      </c>
      <c r="B5" s="163"/>
      <c r="C5" s="164" t="s">
        <v>218</v>
      </c>
      <c r="D5" s="164"/>
    </row>
    <row r="6" spans="1:4" ht="12.75">
      <c r="A6" s="163" t="s">
        <v>33</v>
      </c>
      <c r="B6" s="163"/>
      <c r="C6" s="165" t="s">
        <v>178</v>
      </c>
      <c r="D6" s="165"/>
    </row>
    <row r="7" spans="1:4"/>
    <row r="8" spans="1:4" ht="12.75">
      <c r="A8" s="6"/>
      <c r="B8" s="6"/>
      <c r="C8" s="6"/>
      <c r="D8" s="6"/>
    </row>
    <row r="9" spans="1:4" ht="12.75">
      <c r="A9" s="47" t="s">
        <v>2</v>
      </c>
      <c r="B9" s="222" t="s">
        <v>34</v>
      </c>
      <c r="C9" s="222"/>
      <c r="D9" s="131"/>
    </row>
    <row r="10" spans="1:4" ht="25.5">
      <c r="A10" s="47" t="s">
        <v>4</v>
      </c>
      <c r="B10" s="222" t="s">
        <v>35</v>
      </c>
      <c r="C10" s="222"/>
      <c r="D10" s="105" t="s">
        <v>251</v>
      </c>
    </row>
    <row r="11" spans="1:4" ht="12.75">
      <c r="A11" s="47" t="s">
        <v>5</v>
      </c>
      <c r="B11" s="222" t="s">
        <v>78</v>
      </c>
      <c r="C11" s="222"/>
      <c r="D11" s="134"/>
    </row>
    <row r="12" spans="1:4" ht="12.75">
      <c r="A12" s="47" t="s">
        <v>6</v>
      </c>
      <c r="B12" s="225" t="s">
        <v>47</v>
      </c>
      <c r="C12" s="226"/>
      <c r="D12" s="134"/>
    </row>
    <row r="13" spans="1:4" ht="12.75">
      <c r="A13" s="47" t="s">
        <v>7</v>
      </c>
      <c r="B13" s="222" t="s">
        <v>36</v>
      </c>
      <c r="C13" s="222"/>
      <c r="D13" s="47">
        <v>12</v>
      </c>
    </row>
    <row r="14" spans="1:4">
      <c r="A14" s="78"/>
      <c r="B14" s="78"/>
      <c r="C14" s="79"/>
      <c r="D14" s="78"/>
    </row>
    <row r="15" spans="1:4" ht="12.75">
      <c r="A15" s="223" t="s">
        <v>38</v>
      </c>
      <c r="B15" s="223"/>
      <c r="C15" s="223"/>
      <c r="D15" s="223"/>
    </row>
    <row r="16" spans="1:4" ht="30" customHeight="1">
      <c r="A16" s="224" t="s">
        <v>39</v>
      </c>
      <c r="B16" s="224"/>
      <c r="C16" s="224"/>
      <c r="D16" s="224"/>
    </row>
    <row r="17" spans="1:4" ht="12.75">
      <c r="A17" s="47">
        <v>1</v>
      </c>
      <c r="B17" s="222" t="s">
        <v>75</v>
      </c>
      <c r="C17" s="222"/>
      <c r="D17" s="47" t="s">
        <v>181</v>
      </c>
    </row>
    <row r="18" spans="1:4" ht="12.75">
      <c r="A18" s="47">
        <v>2</v>
      </c>
      <c r="B18" s="222" t="s">
        <v>76</v>
      </c>
      <c r="C18" s="222"/>
      <c r="D18" s="129" t="s">
        <v>186</v>
      </c>
    </row>
    <row r="19" spans="1:4" ht="12.75">
      <c r="A19" s="47">
        <v>3</v>
      </c>
      <c r="B19" s="222" t="s">
        <v>77</v>
      </c>
      <c r="C19" s="222"/>
      <c r="D19" s="130"/>
    </row>
    <row r="20" spans="1:4" ht="26.25" customHeight="1">
      <c r="A20" s="47">
        <v>4</v>
      </c>
      <c r="B20" s="222" t="s">
        <v>40</v>
      </c>
      <c r="C20" s="222"/>
      <c r="D20" s="47" t="s">
        <v>179</v>
      </c>
    </row>
    <row r="21" spans="1:4" ht="12.75">
      <c r="A21" s="47">
        <v>5</v>
      </c>
      <c r="B21" s="222" t="s">
        <v>41</v>
      </c>
      <c r="C21" s="222"/>
      <c r="D21" s="131"/>
    </row>
    <row r="22" spans="1:4" ht="12.75">
      <c r="A22" s="80"/>
      <c r="B22" s="80"/>
      <c r="C22" s="80"/>
      <c r="D22" s="81"/>
    </row>
    <row r="23" spans="1:4" ht="12.75">
      <c r="A23" s="80"/>
      <c r="B23" s="80"/>
      <c r="C23" s="80"/>
      <c r="D23" s="81"/>
    </row>
    <row r="24" spans="1:4" ht="12.75">
      <c r="A24" s="223" t="s">
        <v>42</v>
      </c>
      <c r="B24" s="223"/>
      <c r="C24" s="223"/>
      <c r="D24" s="223"/>
    </row>
    <row r="25" spans="1:4" ht="12.75">
      <c r="A25" s="82">
        <v>1</v>
      </c>
      <c r="B25" s="224" t="s">
        <v>0</v>
      </c>
      <c r="C25" s="224"/>
      <c r="D25" s="82" t="s">
        <v>1</v>
      </c>
    </row>
    <row r="26" spans="1:4" ht="12.75">
      <c r="A26" s="109" t="s">
        <v>2</v>
      </c>
      <c r="B26" s="222" t="s">
        <v>3</v>
      </c>
      <c r="C26" s="222"/>
      <c r="D26" s="40"/>
    </row>
    <row r="27" spans="1:4" ht="12.75">
      <c r="A27" s="109" t="s">
        <v>4</v>
      </c>
      <c r="B27" s="222" t="s">
        <v>11</v>
      </c>
      <c r="C27" s="222"/>
      <c r="D27" s="40"/>
    </row>
    <row r="28" spans="1:4" ht="15" customHeight="1">
      <c r="A28" s="215" t="s">
        <v>83</v>
      </c>
      <c r="B28" s="216"/>
      <c r="C28" s="217"/>
      <c r="D28" s="84">
        <f>SUM(D26:D27)</f>
        <v>0</v>
      </c>
    </row>
    <row r="29" spans="1:4" ht="24" customHeight="1">
      <c r="A29" s="218" t="s">
        <v>79</v>
      </c>
      <c r="B29" s="219"/>
      <c r="C29" s="219"/>
      <c r="D29" s="219"/>
    </row>
    <row r="30" spans="1:4" ht="12.75">
      <c r="A30" s="220"/>
      <c r="B30" s="221"/>
      <c r="C30" s="221"/>
      <c r="D30" s="221"/>
    </row>
    <row r="31" spans="1:4" ht="15" customHeight="1">
      <c r="A31" s="220" t="s">
        <v>48</v>
      </c>
      <c r="B31" s="221"/>
      <c r="C31" s="221"/>
      <c r="D31" s="221"/>
    </row>
    <row r="32" spans="1:4" s="34" customFormat="1" ht="15" customHeight="1">
      <c r="A32" s="220" t="s">
        <v>49</v>
      </c>
      <c r="B32" s="221"/>
      <c r="C32" s="221"/>
      <c r="D32" s="221"/>
    </row>
    <row r="33" spans="1:4" ht="25.5" customHeight="1">
      <c r="A33" s="108" t="s">
        <v>50</v>
      </c>
      <c r="B33" s="108" t="s">
        <v>56</v>
      </c>
      <c r="C33" s="108" t="s">
        <v>15</v>
      </c>
      <c r="D33" s="108" t="s">
        <v>1</v>
      </c>
    </row>
    <row r="34" spans="1:4" ht="12.75">
      <c r="A34" s="17" t="s">
        <v>2</v>
      </c>
      <c r="B34" s="18" t="s">
        <v>80</v>
      </c>
      <c r="C34" s="19">
        <v>8.3299999999999999E-2</v>
      </c>
      <c r="D34" s="20">
        <f>C34*D28</f>
        <v>0</v>
      </c>
    </row>
    <row r="35" spans="1:4" ht="25.5" hidden="1">
      <c r="A35" s="17" t="s">
        <v>4</v>
      </c>
      <c r="B35" s="18" t="s">
        <v>81</v>
      </c>
      <c r="C35" s="19">
        <v>2.7799999999999998E-2</v>
      </c>
      <c r="D35" s="20">
        <f>D28*C35</f>
        <v>0</v>
      </c>
    </row>
    <row r="36" spans="1:4" ht="12.75">
      <c r="A36" s="175" t="s">
        <v>113</v>
      </c>
      <c r="B36" s="175"/>
      <c r="C36" s="21">
        <f>SUM(C34:C35)</f>
        <v>0.1111</v>
      </c>
      <c r="D36" s="22">
        <f>SUM(D34:D35)</f>
        <v>0</v>
      </c>
    </row>
    <row r="37" spans="1:4" ht="25.5">
      <c r="A37" s="17" t="s">
        <v>5</v>
      </c>
      <c r="B37" s="18" t="s">
        <v>114</v>
      </c>
      <c r="C37" s="19">
        <f>C36*C53</f>
        <v>3.7551800000000003E-2</v>
      </c>
      <c r="D37" s="20">
        <f>D28*C37</f>
        <v>0</v>
      </c>
    </row>
    <row r="38" spans="1:4" ht="12.75">
      <c r="A38" s="175" t="s">
        <v>82</v>
      </c>
      <c r="B38" s="175"/>
      <c r="C38" s="21">
        <f>SUM(C36:C37)</f>
        <v>0.1486518</v>
      </c>
      <c r="D38" s="22">
        <f>SUM(D36:D37)</f>
        <v>0</v>
      </c>
    </row>
    <row r="39" spans="1:4" ht="53.25" customHeight="1">
      <c r="A39" s="206" t="s">
        <v>84</v>
      </c>
      <c r="B39" s="207"/>
      <c r="C39" s="207"/>
      <c r="D39" s="208"/>
    </row>
    <row r="40" spans="1:4" ht="40.5" customHeight="1">
      <c r="A40" s="209" t="s">
        <v>85</v>
      </c>
      <c r="B40" s="210"/>
      <c r="C40" s="210"/>
      <c r="D40" s="211"/>
    </row>
    <row r="41" spans="1:4" ht="51.75" customHeight="1">
      <c r="A41" s="212" t="s">
        <v>86</v>
      </c>
      <c r="B41" s="213"/>
      <c r="C41" s="213"/>
      <c r="D41" s="214"/>
    </row>
    <row r="42" spans="1:4" ht="15" customHeight="1">
      <c r="A42" s="101"/>
      <c r="B42" s="102"/>
      <c r="C42" s="102"/>
      <c r="D42" s="102"/>
    </row>
    <row r="43" spans="1:4" ht="25.5" customHeight="1">
      <c r="A43" s="184" t="s">
        <v>51</v>
      </c>
      <c r="B43" s="185"/>
      <c r="C43" s="185"/>
      <c r="D43" s="185"/>
    </row>
    <row r="44" spans="1:4" ht="17.25" customHeight="1">
      <c r="A44" s="10" t="s">
        <v>55</v>
      </c>
      <c r="B44" s="10" t="s">
        <v>57</v>
      </c>
      <c r="C44" s="10" t="s">
        <v>15</v>
      </c>
      <c r="D44" s="10" t="s">
        <v>1</v>
      </c>
    </row>
    <row r="45" spans="1:4" ht="12.75">
      <c r="A45" s="11" t="s">
        <v>2</v>
      </c>
      <c r="B45" s="12" t="s">
        <v>16</v>
      </c>
      <c r="C45" s="13">
        <f>'Recepcionista - SAL'!C45</f>
        <v>0.2</v>
      </c>
      <c r="D45" s="14">
        <f>D28*C45</f>
        <v>0</v>
      </c>
    </row>
    <row r="46" spans="1:4" ht="12.75">
      <c r="A46" s="11" t="s">
        <v>4</v>
      </c>
      <c r="B46" s="12" t="s">
        <v>18</v>
      </c>
      <c r="C46" s="13">
        <f>'Recepcionista - SAL'!C46</f>
        <v>2.5000000000000001E-2</v>
      </c>
      <c r="D46" s="14">
        <f>D28*C46</f>
        <v>0</v>
      </c>
    </row>
    <row r="47" spans="1:4" ht="12.75">
      <c r="A47" s="11" t="s">
        <v>5</v>
      </c>
      <c r="B47" s="12" t="s">
        <v>52</v>
      </c>
      <c r="C47" s="135"/>
      <c r="D47" s="14">
        <f>D28*C47</f>
        <v>0</v>
      </c>
    </row>
    <row r="48" spans="1:4" ht="12.75">
      <c r="A48" s="11" t="s">
        <v>6</v>
      </c>
      <c r="B48" s="12" t="s">
        <v>53</v>
      </c>
      <c r="C48" s="13">
        <f>'Recepcionista - SAL'!C48</f>
        <v>1.4999999999999999E-2</v>
      </c>
      <c r="D48" s="14">
        <f>D28*C48</f>
        <v>0</v>
      </c>
    </row>
    <row r="49" spans="1:4" ht="12.75">
      <c r="A49" s="11" t="s">
        <v>7</v>
      </c>
      <c r="B49" s="12" t="s">
        <v>54</v>
      </c>
      <c r="C49" s="13">
        <f>'Recepcionista - SAL'!C49</f>
        <v>0.01</v>
      </c>
      <c r="D49" s="14">
        <f>D28*C49</f>
        <v>0</v>
      </c>
    </row>
    <row r="50" spans="1:4" ht="12.75">
      <c r="A50" s="11" t="s">
        <v>8</v>
      </c>
      <c r="B50" s="12" t="s">
        <v>20</v>
      </c>
      <c r="C50" s="13">
        <f>'Recepcionista - SAL'!C50</f>
        <v>6.0000000000000001E-3</v>
      </c>
      <c r="D50" s="14">
        <f>D28*C50</f>
        <v>0</v>
      </c>
    </row>
    <row r="51" spans="1:4" ht="12.75">
      <c r="A51" s="11" t="s">
        <v>9</v>
      </c>
      <c r="B51" s="12" t="s">
        <v>17</v>
      </c>
      <c r="C51" s="13">
        <f>'Recepcionista - SAL'!C51</f>
        <v>2E-3</v>
      </c>
      <c r="D51" s="14">
        <f>D28*C51</f>
        <v>0</v>
      </c>
    </row>
    <row r="52" spans="1:4" ht="12.75">
      <c r="A52" s="11" t="s">
        <v>10</v>
      </c>
      <c r="B52" s="12" t="s">
        <v>19</v>
      </c>
      <c r="C52" s="13">
        <f>'Recepcionista - SAL'!C52</f>
        <v>0.08</v>
      </c>
      <c r="D52" s="14">
        <f>D28*C52</f>
        <v>0</v>
      </c>
    </row>
    <row r="53" spans="1:4" ht="12.75">
      <c r="A53" s="205" t="s">
        <v>91</v>
      </c>
      <c r="B53" s="205"/>
      <c r="C53" s="15">
        <f>SUM(C45:C52)</f>
        <v>0.33800000000000002</v>
      </c>
      <c r="D53" s="16">
        <f>SUM(D45:D52)</f>
        <v>0</v>
      </c>
    </row>
    <row r="54" spans="1:4" ht="27" customHeight="1">
      <c r="A54" s="206" t="s">
        <v>87</v>
      </c>
      <c r="B54" s="207"/>
      <c r="C54" s="207"/>
      <c r="D54" s="208"/>
    </row>
    <row r="55" spans="1:4" ht="27" customHeight="1">
      <c r="A55" s="209" t="s">
        <v>88</v>
      </c>
      <c r="B55" s="210"/>
      <c r="C55" s="210"/>
      <c r="D55" s="211"/>
    </row>
    <row r="56" spans="1:4" ht="27" customHeight="1">
      <c r="A56" s="212" t="s">
        <v>89</v>
      </c>
      <c r="B56" s="213"/>
      <c r="C56" s="213"/>
      <c r="D56" s="214"/>
    </row>
    <row r="57" spans="1:4" ht="15" customHeight="1">
      <c r="A57" s="102"/>
      <c r="B57" s="102"/>
      <c r="C57" s="102"/>
      <c r="D57" s="102"/>
    </row>
    <row r="58" spans="1:4" ht="15" customHeight="1">
      <c r="A58" s="184" t="s">
        <v>58</v>
      </c>
      <c r="B58" s="185"/>
      <c r="C58" s="185"/>
      <c r="D58" s="185"/>
    </row>
    <row r="59" spans="1:4" ht="25.5">
      <c r="A59" s="107" t="s">
        <v>60</v>
      </c>
      <c r="B59" s="107" t="s">
        <v>12</v>
      </c>
      <c r="C59" s="107" t="s">
        <v>32</v>
      </c>
      <c r="D59" s="107" t="s">
        <v>46</v>
      </c>
    </row>
    <row r="60" spans="1:4" ht="12.75">
      <c r="A60" s="7" t="s">
        <v>2</v>
      </c>
      <c r="B60" s="85" t="s">
        <v>90</v>
      </c>
      <c r="C60" s="40"/>
      <c r="D60" s="83">
        <f>IF((C60*22*2)-(D26*6%)&gt;0,(C60*22*2)-(D26*6%),0)</f>
        <v>0</v>
      </c>
    </row>
    <row r="61" spans="1:4" ht="12.75">
      <c r="A61" s="7" t="s">
        <v>4</v>
      </c>
      <c r="B61" s="86" t="s">
        <v>139</v>
      </c>
      <c r="C61" s="40"/>
      <c r="D61" s="83">
        <f>IF((C61*22*2)-(D27*6%)&gt;0,(C61*22*2)-(D27*6%),0)</f>
        <v>0</v>
      </c>
    </row>
    <row r="62" spans="1:4" ht="12.75">
      <c r="A62" s="7" t="s">
        <v>5</v>
      </c>
      <c r="B62" s="87" t="s">
        <v>140</v>
      </c>
      <c r="C62" s="199"/>
      <c r="D62" s="200"/>
    </row>
    <row r="63" spans="1:4" ht="12.75">
      <c r="A63" s="7" t="s">
        <v>6</v>
      </c>
      <c r="B63" s="50" t="s">
        <v>177</v>
      </c>
      <c r="C63" s="201"/>
      <c r="D63" s="202"/>
    </row>
    <row r="64" spans="1:4" ht="12.75">
      <c r="A64" s="7" t="s">
        <v>7</v>
      </c>
      <c r="B64" s="50" t="s">
        <v>141</v>
      </c>
      <c r="C64" s="201"/>
      <c r="D64" s="202"/>
    </row>
    <row r="65" spans="1:4" ht="12.75">
      <c r="A65" s="7" t="s">
        <v>8</v>
      </c>
      <c r="B65" s="50" t="s">
        <v>142</v>
      </c>
      <c r="C65" s="203"/>
      <c r="D65" s="204"/>
    </row>
    <row r="66" spans="1:4" ht="12.75">
      <c r="A66" s="2"/>
      <c r="B66" s="88" t="s">
        <v>92</v>
      </c>
      <c r="C66" s="193">
        <f>D60+D61+C62+C63+C64+C65</f>
        <v>0</v>
      </c>
      <c r="D66" s="194"/>
    </row>
    <row r="67" spans="1:4" ht="27" customHeight="1">
      <c r="A67" s="195" t="s">
        <v>138</v>
      </c>
      <c r="B67" s="196"/>
      <c r="C67" s="196"/>
      <c r="D67" s="196"/>
    </row>
    <row r="68" spans="1:4">
      <c r="A68" s="197"/>
      <c r="B68" s="198"/>
      <c r="C68" s="198"/>
      <c r="D68" s="198"/>
    </row>
    <row r="69" spans="1:4" ht="29.25" customHeight="1">
      <c r="A69" s="184" t="s">
        <v>59</v>
      </c>
      <c r="B69" s="185"/>
      <c r="C69" s="185"/>
      <c r="D69" s="185"/>
    </row>
    <row r="70" spans="1:4" ht="25.5">
      <c r="A70" s="108">
        <v>2</v>
      </c>
      <c r="B70" s="108" t="s">
        <v>61</v>
      </c>
      <c r="C70" s="108" t="s">
        <v>15</v>
      </c>
      <c r="D70" s="108" t="s">
        <v>1</v>
      </c>
    </row>
    <row r="71" spans="1:4" ht="25.5">
      <c r="A71" s="109" t="s">
        <v>50</v>
      </c>
      <c r="B71" s="23" t="s">
        <v>56</v>
      </c>
      <c r="C71" s="28">
        <f>C38</f>
        <v>0.1486518</v>
      </c>
      <c r="D71" s="24">
        <f>D38</f>
        <v>0</v>
      </c>
    </row>
    <row r="72" spans="1:4" ht="12.75">
      <c r="A72" s="109" t="s">
        <v>55</v>
      </c>
      <c r="B72" s="23" t="s">
        <v>57</v>
      </c>
      <c r="C72" s="28">
        <f>C53</f>
        <v>0.33800000000000002</v>
      </c>
      <c r="D72" s="24">
        <f>D53</f>
        <v>0</v>
      </c>
    </row>
    <row r="73" spans="1:4" ht="12.75">
      <c r="A73" s="109" t="s">
        <v>60</v>
      </c>
      <c r="B73" s="23" t="s">
        <v>12</v>
      </c>
      <c r="C73" s="28" t="s">
        <v>62</v>
      </c>
      <c r="D73" s="24">
        <f>C66</f>
        <v>0</v>
      </c>
    </row>
    <row r="74" spans="1:4" ht="12.75">
      <c r="A74" s="175" t="s">
        <v>93</v>
      </c>
      <c r="B74" s="175"/>
      <c r="C74" s="29" t="s">
        <v>62</v>
      </c>
      <c r="D74" s="8">
        <f>SUM(D71:D73)</f>
        <v>0</v>
      </c>
    </row>
    <row r="75" spans="1:4">
      <c r="A75" s="63"/>
      <c r="B75" s="64"/>
      <c r="C75" s="64"/>
      <c r="D75" s="64"/>
    </row>
    <row r="76" spans="1:4">
      <c r="A76" s="63"/>
      <c r="B76" s="64"/>
      <c r="C76" s="64"/>
      <c r="D76" s="64"/>
    </row>
    <row r="77" spans="1:4" ht="27" customHeight="1">
      <c r="A77" s="184" t="s">
        <v>94</v>
      </c>
      <c r="B77" s="185"/>
      <c r="C77" s="185"/>
      <c r="D77" s="185"/>
    </row>
    <row r="78" spans="1:4" ht="18.75" customHeight="1">
      <c r="A78" s="108">
        <v>3</v>
      </c>
      <c r="B78" s="108" t="s">
        <v>21</v>
      </c>
      <c r="C78" s="108" t="s">
        <v>15</v>
      </c>
      <c r="D78" s="108" t="s">
        <v>1</v>
      </c>
    </row>
    <row r="79" spans="1:4" ht="12.75">
      <c r="A79" s="109" t="s">
        <v>2</v>
      </c>
      <c r="B79" s="50" t="s">
        <v>22</v>
      </c>
      <c r="C79" s="52">
        <f>'Recepcionista - SAL'!C79</f>
        <v>4.1999999999999997E-3</v>
      </c>
      <c r="D79" s="24">
        <f t="shared" ref="D79:D84" si="0">D$28*C79</f>
        <v>0</v>
      </c>
    </row>
    <row r="80" spans="1:4" ht="62.25">
      <c r="A80" s="109" t="s">
        <v>4</v>
      </c>
      <c r="B80" s="50" t="s">
        <v>120</v>
      </c>
      <c r="C80" s="52">
        <f>'Recepcionista - SAL'!C80</f>
        <v>3.3599999999999998E-4</v>
      </c>
      <c r="D80" s="24">
        <f t="shared" si="0"/>
        <v>0</v>
      </c>
    </row>
    <row r="81" spans="1:4" ht="62.25">
      <c r="A81" s="109" t="s">
        <v>5</v>
      </c>
      <c r="B81" s="50" t="s">
        <v>121</v>
      </c>
      <c r="C81" s="52">
        <f>'Recepcionista - SAL'!C81</f>
        <v>7.0980000000000001E-4</v>
      </c>
      <c r="D81" s="24">
        <f t="shared" si="0"/>
        <v>0</v>
      </c>
    </row>
    <row r="82" spans="1:4" ht="12.75">
      <c r="A82" s="109" t="s">
        <v>6</v>
      </c>
      <c r="B82" s="50" t="s">
        <v>23</v>
      </c>
      <c r="C82" s="52">
        <f>'Recepcionista - SAL'!C82</f>
        <v>1.9400000000000001E-2</v>
      </c>
      <c r="D82" s="24">
        <f t="shared" si="0"/>
        <v>0</v>
      </c>
    </row>
    <row r="83" spans="1:4" ht="62.25">
      <c r="A83" s="109" t="s">
        <v>7</v>
      </c>
      <c r="B83" s="50" t="s">
        <v>122</v>
      </c>
      <c r="C83" s="52">
        <f>'Recepcionista - SAL'!C83</f>
        <v>6.5572000000000009E-3</v>
      </c>
      <c r="D83" s="24">
        <f t="shared" si="0"/>
        <v>0</v>
      </c>
    </row>
    <row r="84" spans="1:4" ht="62.25">
      <c r="A84" s="109" t="s">
        <v>8</v>
      </c>
      <c r="B84" s="50" t="s">
        <v>123</v>
      </c>
      <c r="C84" s="52">
        <f>'Recepcionista - SAL'!C84</f>
        <v>3.2786000000000004E-3</v>
      </c>
      <c r="D84" s="24">
        <f t="shared" si="0"/>
        <v>0</v>
      </c>
    </row>
    <row r="85" spans="1:4" ht="12.75">
      <c r="A85" s="175" t="s">
        <v>95</v>
      </c>
      <c r="B85" s="175"/>
      <c r="C85" s="25">
        <f>SUM(C79:C84)</f>
        <v>3.4481600000000001E-2</v>
      </c>
      <c r="D85" s="8">
        <f>SUM(D79:D84)</f>
        <v>0</v>
      </c>
    </row>
    <row r="86" spans="1:4" ht="66" customHeight="1">
      <c r="A86" s="188" t="s">
        <v>124</v>
      </c>
      <c r="B86" s="189"/>
      <c r="C86" s="189"/>
      <c r="D86" s="189"/>
    </row>
    <row r="87" spans="1:4" ht="12.75">
      <c r="A87" s="101"/>
      <c r="B87" s="102"/>
      <c r="C87" s="102"/>
      <c r="D87" s="102"/>
    </row>
    <row r="88" spans="1:4" ht="12.75">
      <c r="A88" s="184" t="s">
        <v>63</v>
      </c>
      <c r="B88" s="185"/>
      <c r="C88" s="185"/>
      <c r="D88" s="185"/>
    </row>
    <row r="89" spans="1:4"/>
    <row r="90" spans="1:4" ht="51" customHeight="1">
      <c r="A90" s="190" t="s">
        <v>96</v>
      </c>
      <c r="B90" s="191"/>
      <c r="C90" s="191"/>
      <c r="D90" s="192"/>
    </row>
    <row r="91" spans="1:4" ht="12.75">
      <c r="A91" s="103"/>
      <c r="B91" s="104"/>
      <c r="C91" s="104"/>
      <c r="D91" s="104"/>
    </row>
    <row r="92" spans="1:4" ht="24.75" customHeight="1">
      <c r="A92" s="184" t="s">
        <v>97</v>
      </c>
      <c r="B92" s="185"/>
      <c r="C92" s="185"/>
      <c r="D92" s="185"/>
    </row>
    <row r="93" spans="1:4" ht="19.5" customHeight="1">
      <c r="A93" s="108" t="s">
        <v>14</v>
      </c>
      <c r="B93" s="108" t="s">
        <v>64</v>
      </c>
      <c r="C93" s="108" t="s">
        <v>15</v>
      </c>
      <c r="D93" s="108" t="s">
        <v>1</v>
      </c>
    </row>
    <row r="94" spans="1:4" ht="38.25">
      <c r="A94" s="109" t="s">
        <v>2</v>
      </c>
      <c r="B94" s="23" t="s">
        <v>99</v>
      </c>
      <c r="C94" s="54">
        <f>'Recepcionista - SAL'!C94</f>
        <v>9.9400000000000002E-2</v>
      </c>
      <c r="D94" s="24">
        <f t="shared" ref="D94:D99" si="1">D$28*C94</f>
        <v>0</v>
      </c>
    </row>
    <row r="95" spans="1:4" ht="12.75">
      <c r="A95" s="109" t="s">
        <v>4</v>
      </c>
      <c r="B95" s="23" t="s">
        <v>100</v>
      </c>
      <c r="C95" s="54">
        <f>'Recepcionista - SAL'!C95</f>
        <v>1.9416666666666665E-2</v>
      </c>
      <c r="D95" s="24">
        <f t="shared" si="1"/>
        <v>0</v>
      </c>
    </row>
    <row r="96" spans="1:4" ht="25.5">
      <c r="A96" s="109" t="s">
        <v>5</v>
      </c>
      <c r="B96" s="23" t="s">
        <v>101</v>
      </c>
      <c r="C96" s="54">
        <f>'Recepcionista - SAL'!C96</f>
        <v>3.5000000000000005E-4</v>
      </c>
      <c r="D96" s="24">
        <f t="shared" si="1"/>
        <v>0</v>
      </c>
    </row>
    <row r="97" spans="1:4" ht="25.5">
      <c r="A97" s="109" t="s">
        <v>6</v>
      </c>
      <c r="B97" s="23" t="s">
        <v>102</v>
      </c>
      <c r="C97" s="54">
        <f>'Recepcionista - SAL'!C97</f>
        <v>1.5999999999999999E-3</v>
      </c>
      <c r="D97" s="24">
        <f t="shared" si="1"/>
        <v>0</v>
      </c>
    </row>
    <row r="98" spans="1:4" ht="25.5">
      <c r="A98" s="109" t="s">
        <v>7</v>
      </c>
      <c r="B98" s="23" t="s">
        <v>103</v>
      </c>
      <c r="C98" s="54">
        <f>'Recepcionista - SAL'!C98</f>
        <v>4.8000000000000007E-4</v>
      </c>
      <c r="D98" s="24">
        <f t="shared" si="1"/>
        <v>0</v>
      </c>
    </row>
    <row r="99" spans="1:4" ht="12.75">
      <c r="A99" s="109" t="s">
        <v>8</v>
      </c>
      <c r="B99" s="23" t="s">
        <v>104</v>
      </c>
      <c r="C99" s="54">
        <f>'Recepcionista - SAL'!C99</f>
        <v>0</v>
      </c>
      <c r="D99" s="24">
        <f t="shared" si="1"/>
        <v>0</v>
      </c>
    </row>
    <row r="100" spans="1:4" ht="12.75">
      <c r="A100" s="175" t="s">
        <v>119</v>
      </c>
      <c r="B100" s="175"/>
      <c r="C100" s="26">
        <f>SUM(C94:C99)</f>
        <v>0.12124666666666667</v>
      </c>
      <c r="D100" s="8">
        <f>SUM(D94:D99)</f>
        <v>0</v>
      </c>
    </row>
    <row r="101" spans="1:4" ht="25.5">
      <c r="A101" s="47" t="s">
        <v>9</v>
      </c>
      <c r="B101" s="18" t="s">
        <v>118</v>
      </c>
      <c r="C101" s="48">
        <f>C53*C100</f>
        <v>4.0981373333333335E-2</v>
      </c>
      <c r="D101" s="3">
        <f>C101*D28</f>
        <v>0</v>
      </c>
    </row>
    <row r="102" spans="1:4" ht="12.75">
      <c r="A102" s="175" t="s">
        <v>98</v>
      </c>
      <c r="B102" s="175"/>
      <c r="C102" s="26">
        <f>C100+C101</f>
        <v>0.16222804000000002</v>
      </c>
      <c r="D102" s="8">
        <f>D100+D101</f>
        <v>0</v>
      </c>
    </row>
    <row r="103" spans="1:4" ht="12.75">
      <c r="A103" s="101"/>
      <c r="B103" s="102"/>
      <c r="C103" s="102"/>
      <c r="D103" s="102"/>
    </row>
    <row r="104" spans="1:4" ht="26.25" customHeight="1">
      <c r="A104" s="184" t="s">
        <v>105</v>
      </c>
      <c r="B104" s="185"/>
      <c r="C104" s="185"/>
      <c r="D104" s="185"/>
    </row>
    <row r="105" spans="1:4" ht="25.5">
      <c r="A105" s="108">
        <v>4</v>
      </c>
      <c r="B105" s="108" t="s">
        <v>65</v>
      </c>
      <c r="C105" s="108" t="s">
        <v>15</v>
      </c>
      <c r="D105" s="108" t="s">
        <v>1</v>
      </c>
    </row>
    <row r="106" spans="1:4" ht="12.75">
      <c r="A106" s="109" t="s">
        <v>14</v>
      </c>
      <c r="B106" s="23" t="s">
        <v>107</v>
      </c>
      <c r="C106" s="28">
        <f>C102</f>
        <v>0.16222804000000002</v>
      </c>
      <c r="D106" s="24">
        <f>D102</f>
        <v>0</v>
      </c>
    </row>
    <row r="107" spans="1:4" ht="12.75">
      <c r="A107" s="175" t="s">
        <v>106</v>
      </c>
      <c r="B107" s="175"/>
      <c r="C107" s="29" t="s">
        <v>62</v>
      </c>
      <c r="D107" s="8">
        <f>SUM(D106:D106)</f>
        <v>0</v>
      </c>
    </row>
    <row r="108" spans="1:4" ht="12.75">
      <c r="A108" s="101"/>
      <c r="B108" s="102"/>
      <c r="C108" s="102"/>
      <c r="D108" s="102"/>
    </row>
    <row r="109" spans="1:4" ht="12.75">
      <c r="A109" s="184" t="s">
        <v>66</v>
      </c>
      <c r="B109" s="185"/>
      <c r="C109" s="185"/>
      <c r="D109" s="185"/>
    </row>
    <row r="110" spans="1:4" ht="12.75">
      <c r="A110" s="107">
        <v>5</v>
      </c>
      <c r="B110" s="186" t="s">
        <v>13</v>
      </c>
      <c r="C110" s="186"/>
      <c r="D110" s="107" t="s">
        <v>1</v>
      </c>
    </row>
    <row r="111" spans="1:4" ht="12.75">
      <c r="A111" s="109" t="s">
        <v>2</v>
      </c>
      <c r="B111" s="187" t="s">
        <v>176</v>
      </c>
      <c r="C111" s="187"/>
      <c r="D111" s="127"/>
    </row>
    <row r="112" spans="1:4" ht="12.75">
      <c r="A112" s="109" t="s">
        <v>4</v>
      </c>
      <c r="B112" s="187" t="s">
        <v>11</v>
      </c>
      <c r="C112" s="187"/>
      <c r="D112" s="127"/>
    </row>
    <row r="113" spans="1:4" ht="12.75">
      <c r="A113" s="2"/>
      <c r="B113" s="175" t="s">
        <v>108</v>
      </c>
      <c r="C113" s="175"/>
      <c r="D113" s="8">
        <f>SUM(D111:D111)</f>
        <v>0</v>
      </c>
    </row>
    <row r="114" spans="1:4">
      <c r="A114" s="178" t="s">
        <v>109</v>
      </c>
      <c r="B114" s="179"/>
      <c r="C114" s="179"/>
      <c r="D114" s="179"/>
    </row>
    <row r="115" spans="1:4" ht="12.75">
      <c r="A115" s="180"/>
      <c r="B115" s="181"/>
      <c r="C115" s="181"/>
      <c r="D115" s="181"/>
    </row>
    <row r="116" spans="1:4" s="30" customFormat="1" ht="12.75">
      <c r="A116" s="182" t="s">
        <v>67</v>
      </c>
      <c r="B116" s="182"/>
      <c r="C116" s="182"/>
      <c r="D116" s="182"/>
    </row>
    <row r="117" spans="1:4" ht="12.75">
      <c r="A117" s="108">
        <v>6</v>
      </c>
      <c r="B117" s="108" t="s">
        <v>24</v>
      </c>
      <c r="C117" s="108" t="s">
        <v>15</v>
      </c>
      <c r="D117" s="108" t="s">
        <v>1</v>
      </c>
    </row>
    <row r="118" spans="1:4" ht="12.75">
      <c r="A118" s="7" t="s">
        <v>2</v>
      </c>
      <c r="B118" s="31" t="s">
        <v>25</v>
      </c>
      <c r="C118" s="126"/>
      <c r="D118" s="4">
        <f>(D28+D74+D85+D107+D113)*C118</f>
        <v>0</v>
      </c>
    </row>
    <row r="119" spans="1:4" ht="12.75">
      <c r="A119" s="7" t="s">
        <v>4</v>
      </c>
      <c r="B119" s="31" t="s">
        <v>27</v>
      </c>
      <c r="C119" s="126"/>
      <c r="D119" s="4">
        <f>(D28+D74+D85+D107+D113+D118)*C119</f>
        <v>0</v>
      </c>
    </row>
    <row r="120" spans="1:4" ht="12.75">
      <c r="A120" s="7" t="s">
        <v>5</v>
      </c>
      <c r="B120" s="31" t="s">
        <v>26</v>
      </c>
      <c r="C120" s="41">
        <f>SUM(C121:C123)</f>
        <v>8.6499999999999994E-2</v>
      </c>
      <c r="D120" s="32">
        <f>((D135+D118+D119)/(1-C120))*C120</f>
        <v>0</v>
      </c>
    </row>
    <row r="121" spans="1:4" ht="12.75">
      <c r="A121" s="9"/>
      <c r="B121" s="31" t="s">
        <v>43</v>
      </c>
      <c r="C121" s="51">
        <f>'Recepcionista - SAL'!C121</f>
        <v>6.4999999999999997E-3</v>
      </c>
      <c r="D121" s="4">
        <f>((D135+D118+D119)/(1-C120))*C121</f>
        <v>0</v>
      </c>
    </row>
    <row r="122" spans="1:4" ht="12.75">
      <c r="A122" s="9"/>
      <c r="B122" s="31" t="s">
        <v>44</v>
      </c>
      <c r="C122" s="51">
        <f>'Recepcionista - SAL'!C122</f>
        <v>0.03</v>
      </c>
      <c r="D122" s="4">
        <f>((D135+D118+D119)/(1-C120))*C122</f>
        <v>0</v>
      </c>
    </row>
    <row r="123" spans="1:4" ht="12.75">
      <c r="A123" s="9"/>
      <c r="B123" s="31" t="s">
        <v>45</v>
      </c>
      <c r="C123" s="51">
        <f>'Recepcionista - SAL'!C123</f>
        <v>0.05</v>
      </c>
      <c r="D123" s="4">
        <f>((D135+D118+D119)/(1-C120))*C123</f>
        <v>0</v>
      </c>
    </row>
    <row r="124" spans="1:4" ht="12.75">
      <c r="A124" s="2"/>
      <c r="B124" s="106" t="s">
        <v>110</v>
      </c>
      <c r="C124" s="26"/>
      <c r="D124" s="8">
        <f>D118+D119+D120</f>
        <v>0</v>
      </c>
    </row>
    <row r="125" spans="1:4" ht="12.75">
      <c r="A125" s="39" t="s">
        <v>111</v>
      </c>
      <c r="B125" s="38"/>
      <c r="C125" s="38"/>
      <c r="D125" s="34"/>
    </row>
    <row r="126" spans="1:4" ht="12.75">
      <c r="A126" s="39" t="s">
        <v>112</v>
      </c>
      <c r="B126" s="34"/>
      <c r="C126" s="34"/>
      <c r="D126" s="34"/>
    </row>
    <row r="127" spans="1:4">
      <c r="A127" s="34"/>
      <c r="B127" s="34"/>
      <c r="C127" s="34"/>
      <c r="D127" s="34"/>
    </row>
    <row r="128" spans="1:4" ht="12.75">
      <c r="A128" s="182" t="s">
        <v>68</v>
      </c>
      <c r="B128" s="182"/>
      <c r="C128" s="182"/>
      <c r="D128" s="182"/>
    </row>
    <row r="129" spans="1:4" ht="24" customHeight="1">
      <c r="A129" s="2"/>
      <c r="B129" s="183" t="s">
        <v>28</v>
      </c>
      <c r="C129" s="183"/>
      <c r="D129" s="108" t="s">
        <v>29</v>
      </c>
    </row>
    <row r="130" spans="1:4" ht="12.75">
      <c r="A130" s="27" t="s">
        <v>2</v>
      </c>
      <c r="B130" s="174" t="s">
        <v>30</v>
      </c>
      <c r="C130" s="174"/>
      <c r="D130" s="24">
        <f>D28</f>
        <v>0</v>
      </c>
    </row>
    <row r="131" spans="1:4" ht="12.75">
      <c r="A131" s="27" t="s">
        <v>4</v>
      </c>
      <c r="B131" s="174" t="s">
        <v>69</v>
      </c>
      <c r="C131" s="174"/>
      <c r="D131" s="24">
        <f>D74</f>
        <v>0</v>
      </c>
    </row>
    <row r="132" spans="1:4" ht="12.75">
      <c r="A132" s="27" t="s">
        <v>5</v>
      </c>
      <c r="B132" s="174" t="s">
        <v>70</v>
      </c>
      <c r="C132" s="174"/>
      <c r="D132" s="24">
        <f>D85</f>
        <v>0</v>
      </c>
    </row>
    <row r="133" spans="1:4" ht="24" customHeight="1">
      <c r="A133" s="27" t="s">
        <v>6</v>
      </c>
      <c r="B133" s="174" t="s">
        <v>71</v>
      </c>
      <c r="C133" s="174"/>
      <c r="D133" s="3">
        <f>D107</f>
        <v>0</v>
      </c>
    </row>
    <row r="134" spans="1:4" ht="12.75">
      <c r="A134" s="27" t="s">
        <v>7</v>
      </c>
      <c r="B134" s="174" t="s">
        <v>72</v>
      </c>
      <c r="C134" s="174"/>
      <c r="D134" s="24">
        <f>D113</f>
        <v>0</v>
      </c>
    </row>
    <row r="135" spans="1:4" ht="16.5" customHeight="1">
      <c r="A135" s="175" t="s">
        <v>73</v>
      </c>
      <c r="B135" s="175"/>
      <c r="C135" s="175"/>
      <c r="D135" s="8">
        <f>SUM(D130:D134)</f>
        <v>0</v>
      </c>
    </row>
    <row r="136" spans="1:4" ht="12.75">
      <c r="A136" s="27" t="s">
        <v>8</v>
      </c>
      <c r="B136" s="177" t="s">
        <v>74</v>
      </c>
      <c r="C136" s="177"/>
      <c r="D136" s="24">
        <f>D124</f>
        <v>0</v>
      </c>
    </row>
    <row r="137" spans="1:4" ht="16.5" customHeight="1">
      <c r="A137" s="175" t="s">
        <v>31</v>
      </c>
      <c r="B137" s="175"/>
      <c r="C137" s="175"/>
      <c r="D137" s="8">
        <f>TRUNC((D135+D136),2)</f>
        <v>0</v>
      </c>
    </row>
    <row r="138" spans="1:4" ht="12.75" hidden="1" customHeight="1">
      <c r="A138" s="176" t="s">
        <v>115</v>
      </c>
      <c r="B138" s="176"/>
      <c r="C138" s="176"/>
      <c r="D138" s="176"/>
    </row>
    <row r="142" spans="1:4" hidden="1">
      <c r="C142" s="33"/>
    </row>
  </sheetData>
  <sheetProtection formatCells="0" formatColumns="0" formatRows="0" insertColumns="0" insertRows="0"/>
  <mergeCells count="74">
    <mergeCell ref="A5:B5"/>
    <mergeCell ref="C5:D5"/>
    <mergeCell ref="A6:B6"/>
    <mergeCell ref="C6:D6"/>
    <mergeCell ref="B9:C9"/>
    <mergeCell ref="B10:C10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25:C25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A41:D41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67:D67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B130:C130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42"/>
  <sheetViews>
    <sheetView showGridLines="0" view="pageBreakPreview" zoomScaleNormal="100" zoomScaleSheetLayoutView="100" workbookViewId="0">
      <selection activeCell="D11" sqref="D11"/>
    </sheetView>
  </sheetViews>
  <sheetFormatPr defaultColWidth="0" defaultRowHeight="12" zeroHeight="1"/>
  <cols>
    <col min="1" max="1" width="5" style="76" customWidth="1"/>
    <col min="2" max="2" width="40.140625" style="76" customWidth="1"/>
    <col min="3" max="3" width="18" style="76" customWidth="1"/>
    <col min="4" max="4" width="18.28515625" style="76" customWidth="1"/>
    <col min="5" max="5" width="17.28515625" style="76" hidden="1" customWidth="1"/>
    <col min="6" max="16384" width="0" style="76" hidden="1"/>
  </cols>
  <sheetData>
    <row r="1" spans="1:4" ht="12.75">
      <c r="A1" s="55" t="s">
        <v>127</v>
      </c>
      <c r="B1" s="42"/>
      <c r="C1" s="42"/>
      <c r="D1" s="43"/>
    </row>
    <row r="2" spans="1:4" ht="12.75">
      <c r="A2" s="55" t="s">
        <v>163</v>
      </c>
      <c r="B2" s="44"/>
      <c r="C2" s="44"/>
      <c r="D2" s="45"/>
    </row>
    <row r="3" spans="1:4" ht="12.75">
      <c r="A3" s="55" t="s">
        <v>164</v>
      </c>
      <c r="B3" s="44"/>
      <c r="C3" s="44"/>
      <c r="D3" s="45"/>
    </row>
    <row r="4" spans="1:4">
      <c r="A4" s="5"/>
      <c r="B4" s="5"/>
      <c r="C4" s="5"/>
      <c r="D4" s="5"/>
    </row>
    <row r="5" spans="1:4" ht="12.75">
      <c r="A5" s="163" t="s">
        <v>37</v>
      </c>
      <c r="B5" s="163"/>
      <c r="C5" s="164" t="s">
        <v>218</v>
      </c>
      <c r="D5" s="164"/>
    </row>
    <row r="6" spans="1:4" ht="12.75">
      <c r="A6" s="163" t="s">
        <v>33</v>
      </c>
      <c r="B6" s="163"/>
      <c r="C6" s="165" t="s">
        <v>178</v>
      </c>
      <c r="D6" s="165"/>
    </row>
    <row r="7" spans="1:4"/>
    <row r="8" spans="1:4" ht="12.75">
      <c r="A8" s="6"/>
      <c r="B8" s="6"/>
      <c r="C8" s="6"/>
      <c r="D8" s="6"/>
    </row>
    <row r="9" spans="1:4" ht="12.75">
      <c r="A9" s="47" t="s">
        <v>2</v>
      </c>
      <c r="B9" s="222" t="s">
        <v>34</v>
      </c>
      <c r="C9" s="222"/>
      <c r="D9" s="131"/>
    </row>
    <row r="10" spans="1:4" ht="12.75">
      <c r="A10" s="47" t="s">
        <v>4</v>
      </c>
      <c r="B10" s="222" t="s">
        <v>35</v>
      </c>
      <c r="C10" s="222"/>
      <c r="D10" s="136" t="s">
        <v>249</v>
      </c>
    </row>
    <row r="11" spans="1:4" ht="12.75">
      <c r="A11" s="47" t="s">
        <v>5</v>
      </c>
      <c r="B11" s="222" t="s">
        <v>78</v>
      </c>
      <c r="C11" s="222"/>
      <c r="D11" s="134"/>
    </row>
    <row r="12" spans="1:4" ht="12.75">
      <c r="A12" s="47" t="s">
        <v>6</v>
      </c>
      <c r="B12" s="225" t="s">
        <v>47</v>
      </c>
      <c r="C12" s="226"/>
      <c r="D12" s="134"/>
    </row>
    <row r="13" spans="1:4" ht="12.75">
      <c r="A13" s="47" t="s">
        <v>7</v>
      </c>
      <c r="B13" s="222" t="s">
        <v>36</v>
      </c>
      <c r="C13" s="222"/>
      <c r="D13" s="129">
        <v>12</v>
      </c>
    </row>
    <row r="14" spans="1:4">
      <c r="A14" s="78"/>
      <c r="B14" s="78"/>
      <c r="C14" s="79"/>
      <c r="D14" s="78"/>
    </row>
    <row r="15" spans="1:4" ht="12.75">
      <c r="A15" s="223" t="s">
        <v>38</v>
      </c>
      <c r="B15" s="223"/>
      <c r="C15" s="223"/>
      <c r="D15" s="223"/>
    </row>
    <row r="16" spans="1:4" ht="30" customHeight="1">
      <c r="A16" s="224" t="s">
        <v>39</v>
      </c>
      <c r="B16" s="224"/>
      <c r="C16" s="224"/>
      <c r="D16" s="224"/>
    </row>
    <row r="17" spans="1:4" ht="12.75">
      <c r="A17" s="47">
        <v>1</v>
      </c>
      <c r="B17" s="222" t="s">
        <v>75</v>
      </c>
      <c r="C17" s="222"/>
      <c r="D17" s="47" t="s">
        <v>143</v>
      </c>
    </row>
    <row r="18" spans="1:4" ht="12.75">
      <c r="A18" s="47">
        <v>2</v>
      </c>
      <c r="B18" s="222" t="s">
        <v>76</v>
      </c>
      <c r="C18" s="222"/>
      <c r="D18" s="129" t="s">
        <v>187</v>
      </c>
    </row>
    <row r="19" spans="1:4" ht="12.75">
      <c r="A19" s="47">
        <v>3</v>
      </c>
      <c r="B19" s="222" t="s">
        <v>77</v>
      </c>
      <c r="C19" s="222"/>
      <c r="D19" s="130"/>
    </row>
    <row r="20" spans="1:4" ht="26.25" customHeight="1">
      <c r="A20" s="47">
        <v>4</v>
      </c>
      <c r="B20" s="222" t="s">
        <v>40</v>
      </c>
      <c r="C20" s="222"/>
      <c r="D20" s="47" t="s">
        <v>143</v>
      </c>
    </row>
    <row r="21" spans="1:4" ht="12.75">
      <c r="A21" s="47">
        <v>5</v>
      </c>
      <c r="B21" s="222" t="s">
        <v>41</v>
      </c>
      <c r="C21" s="222"/>
      <c r="D21" s="131"/>
    </row>
    <row r="22" spans="1:4" ht="12.75">
      <c r="A22" s="80"/>
      <c r="B22" s="80"/>
      <c r="C22" s="80"/>
      <c r="D22" s="81"/>
    </row>
    <row r="23" spans="1:4" ht="12.75">
      <c r="A23" s="80"/>
      <c r="B23" s="80"/>
      <c r="C23" s="80"/>
      <c r="D23" s="81"/>
    </row>
    <row r="24" spans="1:4" ht="12.75">
      <c r="A24" s="223" t="s">
        <v>42</v>
      </c>
      <c r="B24" s="223"/>
      <c r="C24" s="223"/>
      <c r="D24" s="223"/>
    </row>
    <row r="25" spans="1:4" ht="12.75">
      <c r="A25" s="82">
        <v>1</v>
      </c>
      <c r="B25" s="224" t="s">
        <v>0</v>
      </c>
      <c r="C25" s="224"/>
      <c r="D25" s="82" t="s">
        <v>1</v>
      </c>
    </row>
    <row r="26" spans="1:4" ht="12.75">
      <c r="A26" s="109" t="s">
        <v>2</v>
      </c>
      <c r="B26" s="222" t="s">
        <v>3</v>
      </c>
      <c r="C26" s="222"/>
      <c r="D26" s="40"/>
    </row>
    <row r="27" spans="1:4" ht="12.75">
      <c r="A27" s="109" t="s">
        <v>4</v>
      </c>
      <c r="B27" s="222" t="s">
        <v>185</v>
      </c>
      <c r="C27" s="222"/>
      <c r="D27" s="40"/>
    </row>
    <row r="28" spans="1:4" ht="15" customHeight="1">
      <c r="A28" s="215" t="s">
        <v>83</v>
      </c>
      <c r="B28" s="216"/>
      <c r="C28" s="217"/>
      <c r="D28" s="84">
        <f>SUM(D26:D27)</f>
        <v>0</v>
      </c>
    </row>
    <row r="29" spans="1:4" ht="24" customHeight="1">
      <c r="A29" s="218" t="s">
        <v>79</v>
      </c>
      <c r="B29" s="219"/>
      <c r="C29" s="219"/>
      <c r="D29" s="219"/>
    </row>
    <row r="30" spans="1:4" ht="12.75">
      <c r="A30" s="220"/>
      <c r="B30" s="221"/>
      <c r="C30" s="221"/>
      <c r="D30" s="221"/>
    </row>
    <row r="31" spans="1:4" ht="15" customHeight="1">
      <c r="A31" s="220" t="s">
        <v>48</v>
      </c>
      <c r="B31" s="221"/>
      <c r="C31" s="221"/>
      <c r="D31" s="221"/>
    </row>
    <row r="32" spans="1:4" s="34" customFormat="1" ht="15" customHeight="1">
      <c r="A32" s="220" t="s">
        <v>49</v>
      </c>
      <c r="B32" s="221"/>
      <c r="C32" s="221"/>
      <c r="D32" s="221"/>
    </row>
    <row r="33" spans="1:4" ht="25.5" customHeight="1">
      <c r="A33" s="108" t="s">
        <v>50</v>
      </c>
      <c r="B33" s="108" t="s">
        <v>56</v>
      </c>
      <c r="C33" s="108" t="s">
        <v>15</v>
      </c>
      <c r="D33" s="108" t="s">
        <v>1</v>
      </c>
    </row>
    <row r="34" spans="1:4" ht="12.75">
      <c r="A34" s="17" t="s">
        <v>2</v>
      </c>
      <c r="B34" s="18" t="s">
        <v>80</v>
      </c>
      <c r="C34" s="19">
        <v>8.3299999999999999E-2</v>
      </c>
      <c r="D34" s="20">
        <f>C34*D28</f>
        <v>0</v>
      </c>
    </row>
    <row r="35" spans="1:4" ht="25.5" hidden="1">
      <c r="A35" s="17" t="s">
        <v>4</v>
      </c>
      <c r="B35" s="18" t="s">
        <v>81</v>
      </c>
      <c r="C35" s="19">
        <v>2.7799999999999998E-2</v>
      </c>
      <c r="D35" s="20">
        <f>D28*C35</f>
        <v>0</v>
      </c>
    </row>
    <row r="36" spans="1:4" ht="12.75">
      <c r="A36" s="175" t="s">
        <v>113</v>
      </c>
      <c r="B36" s="175"/>
      <c r="C36" s="21">
        <f>SUM(C34:C35)</f>
        <v>0.1111</v>
      </c>
      <c r="D36" s="22">
        <f>SUM(D34:D35)</f>
        <v>0</v>
      </c>
    </row>
    <row r="37" spans="1:4" ht="25.5">
      <c r="A37" s="17" t="s">
        <v>5</v>
      </c>
      <c r="B37" s="18" t="s">
        <v>114</v>
      </c>
      <c r="C37" s="19">
        <f>C36*C53</f>
        <v>3.7551800000000003E-2</v>
      </c>
      <c r="D37" s="20">
        <f>D28*C37</f>
        <v>0</v>
      </c>
    </row>
    <row r="38" spans="1:4" ht="12.75">
      <c r="A38" s="175" t="s">
        <v>82</v>
      </c>
      <c r="B38" s="175"/>
      <c r="C38" s="21">
        <f>SUM(C36:C37)</f>
        <v>0.1486518</v>
      </c>
      <c r="D38" s="22">
        <f>SUM(D36:D37)</f>
        <v>0</v>
      </c>
    </row>
    <row r="39" spans="1:4" ht="53.25" customHeight="1">
      <c r="A39" s="206" t="s">
        <v>84</v>
      </c>
      <c r="B39" s="207"/>
      <c r="C39" s="207"/>
      <c r="D39" s="208"/>
    </row>
    <row r="40" spans="1:4" ht="40.5" customHeight="1">
      <c r="A40" s="209" t="s">
        <v>85</v>
      </c>
      <c r="B40" s="210"/>
      <c r="C40" s="210"/>
      <c r="D40" s="211"/>
    </row>
    <row r="41" spans="1:4" ht="51.75" customHeight="1">
      <c r="A41" s="212" t="s">
        <v>86</v>
      </c>
      <c r="B41" s="213"/>
      <c r="C41" s="213"/>
      <c r="D41" s="214"/>
    </row>
    <row r="42" spans="1:4" ht="15" customHeight="1">
      <c r="A42" s="101"/>
      <c r="B42" s="102"/>
      <c r="C42" s="102"/>
      <c r="D42" s="102"/>
    </row>
    <row r="43" spans="1:4" ht="25.5" customHeight="1">
      <c r="A43" s="184" t="s">
        <v>51</v>
      </c>
      <c r="B43" s="185"/>
      <c r="C43" s="185"/>
      <c r="D43" s="185"/>
    </row>
    <row r="44" spans="1:4" ht="17.25" customHeight="1">
      <c r="A44" s="10" t="s">
        <v>55</v>
      </c>
      <c r="B44" s="10" t="s">
        <v>57</v>
      </c>
      <c r="C44" s="10" t="s">
        <v>15</v>
      </c>
      <c r="D44" s="10" t="s">
        <v>1</v>
      </c>
    </row>
    <row r="45" spans="1:4" ht="12.75">
      <c r="A45" s="11" t="s">
        <v>2</v>
      </c>
      <c r="B45" s="12" t="s">
        <v>16</v>
      </c>
      <c r="C45" s="13">
        <f>'Recepcionista - SAL'!C45</f>
        <v>0.2</v>
      </c>
      <c r="D45" s="14">
        <f>D28*C45</f>
        <v>0</v>
      </c>
    </row>
    <row r="46" spans="1:4" ht="12.75">
      <c r="A46" s="11" t="s">
        <v>4</v>
      </c>
      <c r="B46" s="12" t="s">
        <v>18</v>
      </c>
      <c r="C46" s="13">
        <f>'Recepcionista - SAL'!C46</f>
        <v>2.5000000000000001E-2</v>
      </c>
      <c r="D46" s="14">
        <f>D28*C46</f>
        <v>0</v>
      </c>
    </row>
    <row r="47" spans="1:4" ht="12.75">
      <c r="A47" s="11" t="s">
        <v>5</v>
      </c>
      <c r="B47" s="12" t="s">
        <v>52</v>
      </c>
      <c r="C47" s="135"/>
      <c r="D47" s="14">
        <f>D28*C47</f>
        <v>0</v>
      </c>
    </row>
    <row r="48" spans="1:4" ht="12.75">
      <c r="A48" s="11" t="s">
        <v>6</v>
      </c>
      <c r="B48" s="12" t="s">
        <v>53</v>
      </c>
      <c r="C48" s="13">
        <f>'Recepcionista - SAL'!C48</f>
        <v>1.4999999999999999E-2</v>
      </c>
      <c r="D48" s="14">
        <f>D28*C48</f>
        <v>0</v>
      </c>
    </row>
    <row r="49" spans="1:4" ht="12.75">
      <c r="A49" s="11" t="s">
        <v>7</v>
      </c>
      <c r="B49" s="12" t="s">
        <v>54</v>
      </c>
      <c r="C49" s="13">
        <f>'Recepcionista - SAL'!C49</f>
        <v>0.01</v>
      </c>
      <c r="D49" s="14">
        <f>D28*C49</f>
        <v>0</v>
      </c>
    </row>
    <row r="50" spans="1:4" ht="12.75">
      <c r="A50" s="11" t="s">
        <v>8</v>
      </c>
      <c r="B50" s="12" t="s">
        <v>20</v>
      </c>
      <c r="C50" s="13">
        <f>'Recepcionista - SAL'!C50</f>
        <v>6.0000000000000001E-3</v>
      </c>
      <c r="D50" s="14">
        <f>D28*C50</f>
        <v>0</v>
      </c>
    </row>
    <row r="51" spans="1:4" ht="12.75">
      <c r="A51" s="11" t="s">
        <v>9</v>
      </c>
      <c r="B51" s="12" t="s">
        <v>17</v>
      </c>
      <c r="C51" s="13">
        <f>'Recepcionista - SAL'!C51</f>
        <v>2E-3</v>
      </c>
      <c r="D51" s="14">
        <f>D28*C51</f>
        <v>0</v>
      </c>
    </row>
    <row r="52" spans="1:4" ht="12.75">
      <c r="A52" s="11" t="s">
        <v>10</v>
      </c>
      <c r="B52" s="12" t="s">
        <v>19</v>
      </c>
      <c r="C52" s="13">
        <f>'Recepcionista - SAL'!C52</f>
        <v>0.08</v>
      </c>
      <c r="D52" s="14">
        <f>D28*C52</f>
        <v>0</v>
      </c>
    </row>
    <row r="53" spans="1:4" ht="12.75">
      <c r="A53" s="205" t="s">
        <v>91</v>
      </c>
      <c r="B53" s="205"/>
      <c r="C53" s="15">
        <f>SUM(C45:C52)</f>
        <v>0.33800000000000002</v>
      </c>
      <c r="D53" s="16">
        <f>SUM(D45:D52)</f>
        <v>0</v>
      </c>
    </row>
    <row r="54" spans="1:4" ht="27" customHeight="1">
      <c r="A54" s="206" t="s">
        <v>87</v>
      </c>
      <c r="B54" s="207"/>
      <c r="C54" s="207"/>
      <c r="D54" s="208"/>
    </row>
    <row r="55" spans="1:4" ht="27" customHeight="1">
      <c r="A55" s="209" t="s">
        <v>88</v>
      </c>
      <c r="B55" s="210"/>
      <c r="C55" s="210"/>
      <c r="D55" s="211"/>
    </row>
    <row r="56" spans="1:4" ht="27" customHeight="1">
      <c r="A56" s="212" t="s">
        <v>89</v>
      </c>
      <c r="B56" s="213"/>
      <c r="C56" s="213"/>
      <c r="D56" s="214"/>
    </row>
    <row r="57" spans="1:4" ht="15" customHeight="1">
      <c r="A57" s="102"/>
      <c r="B57" s="102"/>
      <c r="C57" s="102"/>
      <c r="D57" s="102"/>
    </row>
    <row r="58" spans="1:4" ht="15" customHeight="1">
      <c r="A58" s="184" t="s">
        <v>58</v>
      </c>
      <c r="B58" s="185"/>
      <c r="C58" s="185"/>
      <c r="D58" s="185"/>
    </row>
    <row r="59" spans="1:4" ht="25.5">
      <c r="A59" s="107" t="s">
        <v>60</v>
      </c>
      <c r="B59" s="107" t="s">
        <v>12</v>
      </c>
      <c r="C59" s="107" t="s">
        <v>32</v>
      </c>
      <c r="D59" s="107" t="s">
        <v>46</v>
      </c>
    </row>
    <row r="60" spans="1:4" ht="12.75">
      <c r="A60" s="7" t="s">
        <v>2</v>
      </c>
      <c r="B60" s="85" t="s">
        <v>90</v>
      </c>
      <c r="C60" s="40"/>
      <c r="D60" s="83">
        <f>IF((C60*22*2)-(D26*6%)&gt;0,(C60*22*2)-(D26*6%),0)</f>
        <v>0</v>
      </c>
    </row>
    <row r="61" spans="1:4" ht="12.75">
      <c r="A61" s="7" t="s">
        <v>4</v>
      </c>
      <c r="B61" s="86" t="s">
        <v>139</v>
      </c>
      <c r="C61" s="40"/>
      <c r="D61" s="83">
        <f>IF((C61*22*2)-(D27*6%)&gt;0,(C61*22*2)-(D27*6%),0)</f>
        <v>0</v>
      </c>
    </row>
    <row r="62" spans="1:4" ht="12.75">
      <c r="A62" s="7" t="s">
        <v>5</v>
      </c>
      <c r="B62" s="87" t="s">
        <v>140</v>
      </c>
      <c r="C62" s="199"/>
      <c r="D62" s="200"/>
    </row>
    <row r="63" spans="1:4" ht="12.75">
      <c r="A63" s="7" t="s">
        <v>6</v>
      </c>
      <c r="B63" s="50" t="s">
        <v>177</v>
      </c>
      <c r="C63" s="201"/>
      <c r="D63" s="202"/>
    </row>
    <row r="64" spans="1:4" ht="12.75">
      <c r="A64" s="7" t="s">
        <v>7</v>
      </c>
      <c r="B64" s="50" t="s">
        <v>141</v>
      </c>
      <c r="C64" s="201"/>
      <c r="D64" s="202"/>
    </row>
    <row r="65" spans="1:4" ht="12.75">
      <c r="A65" s="7" t="s">
        <v>8</v>
      </c>
      <c r="B65" s="50" t="s">
        <v>142</v>
      </c>
      <c r="C65" s="203"/>
      <c r="D65" s="204"/>
    </row>
    <row r="66" spans="1:4" ht="12.75">
      <c r="A66" s="2"/>
      <c r="B66" s="88" t="s">
        <v>92</v>
      </c>
      <c r="C66" s="193">
        <f>D60+D61+C62+C63+C64+C65</f>
        <v>0</v>
      </c>
      <c r="D66" s="194"/>
    </row>
    <row r="67" spans="1:4" ht="27" customHeight="1">
      <c r="A67" s="195" t="s">
        <v>138</v>
      </c>
      <c r="B67" s="196"/>
      <c r="C67" s="196"/>
      <c r="D67" s="196"/>
    </row>
    <row r="68" spans="1:4">
      <c r="A68" s="197"/>
      <c r="B68" s="198"/>
      <c r="C68" s="198"/>
      <c r="D68" s="198"/>
    </row>
    <row r="69" spans="1:4" ht="29.25" customHeight="1">
      <c r="A69" s="184" t="s">
        <v>59</v>
      </c>
      <c r="B69" s="185"/>
      <c r="C69" s="185"/>
      <c r="D69" s="185"/>
    </row>
    <row r="70" spans="1:4" ht="25.5">
      <c r="A70" s="108">
        <v>2</v>
      </c>
      <c r="B70" s="108" t="s">
        <v>61</v>
      </c>
      <c r="C70" s="108" t="s">
        <v>15</v>
      </c>
      <c r="D70" s="108" t="s">
        <v>1</v>
      </c>
    </row>
    <row r="71" spans="1:4" ht="25.5">
      <c r="A71" s="109" t="s">
        <v>50</v>
      </c>
      <c r="B71" s="23" t="s">
        <v>56</v>
      </c>
      <c r="C71" s="28">
        <f>C38</f>
        <v>0.1486518</v>
      </c>
      <c r="D71" s="24">
        <f>D38</f>
        <v>0</v>
      </c>
    </row>
    <row r="72" spans="1:4" ht="12.75">
      <c r="A72" s="109" t="s">
        <v>55</v>
      </c>
      <c r="B72" s="23" t="s">
        <v>57</v>
      </c>
      <c r="C72" s="28">
        <f>C53</f>
        <v>0.33800000000000002</v>
      </c>
      <c r="D72" s="24">
        <f>D53</f>
        <v>0</v>
      </c>
    </row>
    <row r="73" spans="1:4" ht="12.75">
      <c r="A73" s="109" t="s">
        <v>60</v>
      </c>
      <c r="B73" s="23" t="s">
        <v>12</v>
      </c>
      <c r="C73" s="28" t="s">
        <v>62</v>
      </c>
      <c r="D73" s="24">
        <f>C66</f>
        <v>0</v>
      </c>
    </row>
    <row r="74" spans="1:4" ht="12.75">
      <c r="A74" s="175" t="s">
        <v>93</v>
      </c>
      <c r="B74" s="175"/>
      <c r="C74" s="29" t="s">
        <v>62</v>
      </c>
      <c r="D74" s="8">
        <f>SUM(D71:D73)</f>
        <v>0</v>
      </c>
    </row>
    <row r="75" spans="1:4">
      <c r="A75" s="63"/>
      <c r="B75" s="64"/>
      <c r="C75" s="64"/>
      <c r="D75" s="64"/>
    </row>
    <row r="76" spans="1:4">
      <c r="A76" s="63"/>
      <c r="B76" s="64"/>
      <c r="C76" s="64"/>
      <c r="D76" s="64"/>
    </row>
    <row r="77" spans="1:4" ht="27" customHeight="1">
      <c r="A77" s="184" t="s">
        <v>94</v>
      </c>
      <c r="B77" s="185"/>
      <c r="C77" s="185"/>
      <c r="D77" s="185"/>
    </row>
    <row r="78" spans="1:4" ht="18.75" customHeight="1">
      <c r="A78" s="108">
        <v>3</v>
      </c>
      <c r="B78" s="108" t="s">
        <v>21</v>
      </c>
      <c r="C78" s="108" t="s">
        <v>15</v>
      </c>
      <c r="D78" s="108" t="s">
        <v>1</v>
      </c>
    </row>
    <row r="79" spans="1:4" ht="12.75">
      <c r="A79" s="109" t="s">
        <v>2</v>
      </c>
      <c r="B79" s="50" t="s">
        <v>22</v>
      </c>
      <c r="C79" s="52">
        <f>'Recepcionista - SAL'!C79</f>
        <v>4.1999999999999997E-3</v>
      </c>
      <c r="D79" s="24">
        <f t="shared" ref="D79:D84" si="0">D$28*C79</f>
        <v>0</v>
      </c>
    </row>
    <row r="80" spans="1:4" ht="62.25">
      <c r="A80" s="109" t="s">
        <v>4</v>
      </c>
      <c r="B80" s="50" t="s">
        <v>120</v>
      </c>
      <c r="C80" s="52">
        <f>'Recepcionista - SAL'!C80</f>
        <v>3.3599999999999998E-4</v>
      </c>
      <c r="D80" s="24">
        <f t="shared" si="0"/>
        <v>0</v>
      </c>
    </row>
    <row r="81" spans="1:4" ht="62.25">
      <c r="A81" s="109" t="s">
        <v>5</v>
      </c>
      <c r="B81" s="50" t="s">
        <v>121</v>
      </c>
      <c r="C81" s="52">
        <f>'Recepcionista - SAL'!C81</f>
        <v>7.0980000000000001E-4</v>
      </c>
      <c r="D81" s="24">
        <f t="shared" si="0"/>
        <v>0</v>
      </c>
    </row>
    <row r="82" spans="1:4" ht="12.75">
      <c r="A82" s="109" t="s">
        <v>6</v>
      </c>
      <c r="B82" s="50" t="s">
        <v>23</v>
      </c>
      <c r="C82" s="52">
        <f>'Recepcionista - SAL'!C82</f>
        <v>1.9400000000000001E-2</v>
      </c>
      <c r="D82" s="24">
        <f t="shared" si="0"/>
        <v>0</v>
      </c>
    </row>
    <row r="83" spans="1:4" ht="62.25">
      <c r="A83" s="109" t="s">
        <v>7</v>
      </c>
      <c r="B83" s="50" t="s">
        <v>122</v>
      </c>
      <c r="C83" s="52">
        <f>'Recepcionista - SAL'!C83</f>
        <v>6.5572000000000009E-3</v>
      </c>
      <c r="D83" s="24">
        <f t="shared" si="0"/>
        <v>0</v>
      </c>
    </row>
    <row r="84" spans="1:4" ht="62.25">
      <c r="A84" s="109" t="s">
        <v>8</v>
      </c>
      <c r="B84" s="50" t="s">
        <v>123</v>
      </c>
      <c r="C84" s="52">
        <f>'Recepcionista - SAL'!C84</f>
        <v>3.2786000000000004E-3</v>
      </c>
      <c r="D84" s="24">
        <f t="shared" si="0"/>
        <v>0</v>
      </c>
    </row>
    <row r="85" spans="1:4" ht="12.75">
      <c r="A85" s="175" t="s">
        <v>95</v>
      </c>
      <c r="B85" s="175"/>
      <c r="C85" s="25">
        <f>SUM(C79:C84)</f>
        <v>3.4481600000000001E-2</v>
      </c>
      <c r="D85" s="8">
        <f>SUM(D79:D84)</f>
        <v>0</v>
      </c>
    </row>
    <row r="86" spans="1:4" ht="66" customHeight="1">
      <c r="A86" s="188" t="s">
        <v>124</v>
      </c>
      <c r="B86" s="189"/>
      <c r="C86" s="189"/>
      <c r="D86" s="189"/>
    </row>
    <row r="87" spans="1:4" ht="12.75">
      <c r="A87" s="101"/>
      <c r="B87" s="102"/>
      <c r="C87" s="102"/>
      <c r="D87" s="102"/>
    </row>
    <row r="88" spans="1:4" ht="12.75">
      <c r="A88" s="184" t="s">
        <v>63</v>
      </c>
      <c r="B88" s="185"/>
      <c r="C88" s="185"/>
      <c r="D88" s="185"/>
    </row>
    <row r="89" spans="1:4"/>
    <row r="90" spans="1:4" ht="51" customHeight="1">
      <c r="A90" s="190" t="s">
        <v>96</v>
      </c>
      <c r="B90" s="191"/>
      <c r="C90" s="191"/>
      <c r="D90" s="192"/>
    </row>
    <row r="91" spans="1:4" ht="12.75">
      <c r="A91" s="103"/>
      <c r="B91" s="104"/>
      <c r="C91" s="104"/>
      <c r="D91" s="104"/>
    </row>
    <row r="92" spans="1:4" ht="24.75" customHeight="1">
      <c r="A92" s="184" t="s">
        <v>97</v>
      </c>
      <c r="B92" s="185"/>
      <c r="C92" s="185"/>
      <c r="D92" s="185"/>
    </row>
    <row r="93" spans="1:4" ht="19.5" customHeight="1">
      <c r="A93" s="108" t="s">
        <v>14</v>
      </c>
      <c r="B93" s="108" t="s">
        <v>64</v>
      </c>
      <c r="C93" s="108" t="s">
        <v>15</v>
      </c>
      <c r="D93" s="108" t="s">
        <v>1</v>
      </c>
    </row>
    <row r="94" spans="1:4" ht="38.25">
      <c r="A94" s="109" t="s">
        <v>2</v>
      </c>
      <c r="B94" s="23" t="s">
        <v>99</v>
      </c>
      <c r="C94" s="54">
        <f>'Recepcionista - SAL'!C94</f>
        <v>9.9400000000000002E-2</v>
      </c>
      <c r="D94" s="24">
        <f t="shared" ref="D94:D99" si="1">D$28*C94</f>
        <v>0</v>
      </c>
    </row>
    <row r="95" spans="1:4" ht="12.75">
      <c r="A95" s="109" t="s">
        <v>4</v>
      </c>
      <c r="B95" s="23" t="s">
        <v>100</v>
      </c>
      <c r="C95" s="54">
        <f>'Recepcionista - SAL'!C95</f>
        <v>1.9416666666666665E-2</v>
      </c>
      <c r="D95" s="24">
        <f t="shared" si="1"/>
        <v>0</v>
      </c>
    </row>
    <row r="96" spans="1:4" ht="25.5">
      <c r="A96" s="109" t="s">
        <v>5</v>
      </c>
      <c r="B96" s="23" t="s">
        <v>101</v>
      </c>
      <c r="C96" s="54">
        <f>'Recepcionista - SAL'!C96</f>
        <v>3.5000000000000005E-4</v>
      </c>
      <c r="D96" s="24">
        <f t="shared" si="1"/>
        <v>0</v>
      </c>
    </row>
    <row r="97" spans="1:4" ht="25.5">
      <c r="A97" s="109" t="s">
        <v>6</v>
      </c>
      <c r="B97" s="23" t="s">
        <v>102</v>
      </c>
      <c r="C97" s="54">
        <f>'Recepcionista - SAL'!C97</f>
        <v>1.5999999999999999E-3</v>
      </c>
      <c r="D97" s="24">
        <f t="shared" si="1"/>
        <v>0</v>
      </c>
    </row>
    <row r="98" spans="1:4" ht="25.5">
      <c r="A98" s="109" t="s">
        <v>7</v>
      </c>
      <c r="B98" s="23" t="s">
        <v>103</v>
      </c>
      <c r="C98" s="54">
        <f>'Recepcionista - SAL'!C98</f>
        <v>4.8000000000000007E-4</v>
      </c>
      <c r="D98" s="24">
        <f t="shared" si="1"/>
        <v>0</v>
      </c>
    </row>
    <row r="99" spans="1:4" ht="12.75">
      <c r="A99" s="109" t="s">
        <v>8</v>
      </c>
      <c r="B99" s="23" t="s">
        <v>104</v>
      </c>
      <c r="C99" s="54">
        <f>'Recepcionista - SAL'!C99</f>
        <v>0</v>
      </c>
      <c r="D99" s="24">
        <f t="shared" si="1"/>
        <v>0</v>
      </c>
    </row>
    <row r="100" spans="1:4" ht="12.75">
      <c r="A100" s="175" t="s">
        <v>119</v>
      </c>
      <c r="B100" s="175"/>
      <c r="C100" s="26">
        <f>SUM(C94:C99)</f>
        <v>0.12124666666666667</v>
      </c>
      <c r="D100" s="8">
        <f>SUM(D94:D99)</f>
        <v>0</v>
      </c>
    </row>
    <row r="101" spans="1:4" ht="25.5">
      <c r="A101" s="47" t="s">
        <v>9</v>
      </c>
      <c r="B101" s="18" t="s">
        <v>118</v>
      </c>
      <c r="C101" s="48">
        <f>C53*C100</f>
        <v>4.0981373333333335E-2</v>
      </c>
      <c r="D101" s="3">
        <f>C101*D28</f>
        <v>0</v>
      </c>
    </row>
    <row r="102" spans="1:4" ht="12.75">
      <c r="A102" s="175" t="s">
        <v>98</v>
      </c>
      <c r="B102" s="175"/>
      <c r="C102" s="26">
        <f>C100+C101</f>
        <v>0.16222804000000002</v>
      </c>
      <c r="D102" s="8">
        <f>D100+D101</f>
        <v>0</v>
      </c>
    </row>
    <row r="103" spans="1:4" ht="12.75">
      <c r="A103" s="101"/>
      <c r="B103" s="102"/>
      <c r="C103" s="102"/>
      <c r="D103" s="102"/>
    </row>
    <row r="104" spans="1:4" ht="26.25" customHeight="1">
      <c r="A104" s="184" t="s">
        <v>105</v>
      </c>
      <c r="B104" s="185"/>
      <c r="C104" s="185"/>
      <c r="D104" s="185"/>
    </row>
    <row r="105" spans="1:4" ht="25.5">
      <c r="A105" s="108">
        <v>4</v>
      </c>
      <c r="B105" s="108" t="s">
        <v>65</v>
      </c>
      <c r="C105" s="108" t="s">
        <v>15</v>
      </c>
      <c r="D105" s="108" t="s">
        <v>1</v>
      </c>
    </row>
    <row r="106" spans="1:4" ht="12.75">
      <c r="A106" s="109" t="s">
        <v>14</v>
      </c>
      <c r="B106" s="23" t="s">
        <v>107</v>
      </c>
      <c r="C106" s="28">
        <f>C102</f>
        <v>0.16222804000000002</v>
      </c>
      <c r="D106" s="24">
        <f>D102</f>
        <v>0</v>
      </c>
    </row>
    <row r="107" spans="1:4" ht="12.75">
      <c r="A107" s="175" t="s">
        <v>106</v>
      </c>
      <c r="B107" s="175"/>
      <c r="C107" s="29" t="s">
        <v>62</v>
      </c>
      <c r="D107" s="8">
        <f>SUM(D106:D106)</f>
        <v>0</v>
      </c>
    </row>
    <row r="108" spans="1:4" ht="12.75">
      <c r="A108" s="101"/>
      <c r="B108" s="102"/>
      <c r="C108" s="102"/>
      <c r="D108" s="102"/>
    </row>
    <row r="109" spans="1:4" ht="12.75">
      <c r="A109" s="184" t="s">
        <v>66</v>
      </c>
      <c r="B109" s="185"/>
      <c r="C109" s="185"/>
      <c r="D109" s="185"/>
    </row>
    <row r="110" spans="1:4" ht="12.75">
      <c r="A110" s="107">
        <v>5</v>
      </c>
      <c r="B110" s="186" t="s">
        <v>13</v>
      </c>
      <c r="C110" s="186"/>
      <c r="D110" s="107" t="s">
        <v>1</v>
      </c>
    </row>
    <row r="111" spans="1:4" ht="12.75">
      <c r="A111" s="109" t="s">
        <v>2</v>
      </c>
      <c r="B111" s="187" t="s">
        <v>176</v>
      </c>
      <c r="C111" s="187"/>
      <c r="D111" s="127"/>
    </row>
    <row r="112" spans="1:4" ht="12.75">
      <c r="A112" s="109" t="s">
        <v>4</v>
      </c>
      <c r="B112" s="187" t="s">
        <v>11</v>
      </c>
      <c r="C112" s="187"/>
      <c r="D112" s="127"/>
    </row>
    <row r="113" spans="1:4" ht="12.75">
      <c r="A113" s="2"/>
      <c r="B113" s="175" t="s">
        <v>108</v>
      </c>
      <c r="C113" s="175"/>
      <c r="D113" s="8">
        <f>SUM(D111:D111)</f>
        <v>0</v>
      </c>
    </row>
    <row r="114" spans="1:4">
      <c r="A114" s="178" t="s">
        <v>109</v>
      </c>
      <c r="B114" s="179"/>
      <c r="C114" s="179"/>
      <c r="D114" s="179"/>
    </row>
    <row r="115" spans="1:4" ht="12.75">
      <c r="A115" s="180"/>
      <c r="B115" s="181"/>
      <c r="C115" s="181"/>
      <c r="D115" s="181"/>
    </row>
    <row r="116" spans="1:4" s="30" customFormat="1" ht="12.75">
      <c r="A116" s="182" t="s">
        <v>67</v>
      </c>
      <c r="B116" s="182"/>
      <c r="C116" s="182"/>
      <c r="D116" s="182"/>
    </row>
    <row r="117" spans="1:4" ht="12.75">
      <c r="A117" s="108">
        <v>6</v>
      </c>
      <c r="B117" s="108" t="s">
        <v>24</v>
      </c>
      <c r="C117" s="108" t="s">
        <v>15</v>
      </c>
      <c r="D117" s="108" t="s">
        <v>1</v>
      </c>
    </row>
    <row r="118" spans="1:4" ht="12.75">
      <c r="A118" s="7" t="s">
        <v>2</v>
      </c>
      <c r="B118" s="31" t="s">
        <v>25</v>
      </c>
      <c r="C118" s="126"/>
      <c r="D118" s="4">
        <f>(D28+D74+D85+D107+D113)*C118</f>
        <v>0</v>
      </c>
    </row>
    <row r="119" spans="1:4" ht="12.75">
      <c r="A119" s="7" t="s">
        <v>4</v>
      </c>
      <c r="B119" s="31" t="s">
        <v>27</v>
      </c>
      <c r="C119" s="126"/>
      <c r="D119" s="4">
        <f>(D28+D74+D85+D107+D113+D118)*C119</f>
        <v>0</v>
      </c>
    </row>
    <row r="120" spans="1:4" ht="12.75">
      <c r="A120" s="7" t="s">
        <v>5</v>
      </c>
      <c r="B120" s="31" t="s">
        <v>26</v>
      </c>
      <c r="C120" s="41">
        <f>SUM(C121:C123)</f>
        <v>8.6499999999999994E-2</v>
      </c>
      <c r="D120" s="32">
        <f>((D135+D118+D119)/(1-C120))*C120</f>
        <v>0</v>
      </c>
    </row>
    <row r="121" spans="1:4" ht="12.75">
      <c r="A121" s="9"/>
      <c r="B121" s="31" t="s">
        <v>43</v>
      </c>
      <c r="C121" s="51">
        <f>'Recepcionista - SAL'!C121</f>
        <v>6.4999999999999997E-3</v>
      </c>
      <c r="D121" s="4">
        <f>((D135+D118+D119)/(1-C120))*C121</f>
        <v>0</v>
      </c>
    </row>
    <row r="122" spans="1:4" ht="12.75">
      <c r="A122" s="9"/>
      <c r="B122" s="31" t="s">
        <v>44</v>
      </c>
      <c r="C122" s="51">
        <f>'Recepcionista - SAL'!C122</f>
        <v>0.03</v>
      </c>
      <c r="D122" s="4">
        <f>((D135+D118+D119)/(1-C120))*C122</f>
        <v>0</v>
      </c>
    </row>
    <row r="123" spans="1:4" ht="12.75">
      <c r="A123" s="9"/>
      <c r="B123" s="31" t="s">
        <v>45</v>
      </c>
      <c r="C123" s="51">
        <f>'Recepcionista - SAL'!C123</f>
        <v>0.05</v>
      </c>
      <c r="D123" s="4">
        <f>((D135+D118+D119)/(1-C120))*C123</f>
        <v>0</v>
      </c>
    </row>
    <row r="124" spans="1:4" ht="12.75">
      <c r="A124" s="2"/>
      <c r="B124" s="106" t="s">
        <v>110</v>
      </c>
      <c r="C124" s="26"/>
      <c r="D124" s="8">
        <f>D118+D119+D120</f>
        <v>0</v>
      </c>
    </row>
    <row r="125" spans="1:4" ht="12.75">
      <c r="A125" s="39" t="s">
        <v>111</v>
      </c>
      <c r="B125" s="38"/>
      <c r="C125" s="38"/>
      <c r="D125" s="34"/>
    </row>
    <row r="126" spans="1:4" ht="12.75">
      <c r="A126" s="39" t="s">
        <v>112</v>
      </c>
      <c r="B126" s="34"/>
      <c r="C126" s="34"/>
      <c r="D126" s="34"/>
    </row>
    <row r="127" spans="1:4">
      <c r="A127" s="34"/>
      <c r="B127" s="34"/>
      <c r="C127" s="34"/>
      <c r="D127" s="34"/>
    </row>
    <row r="128" spans="1:4" ht="12.75">
      <c r="A128" s="182" t="s">
        <v>68</v>
      </c>
      <c r="B128" s="182"/>
      <c r="C128" s="182"/>
      <c r="D128" s="182"/>
    </row>
    <row r="129" spans="1:4" ht="24" customHeight="1">
      <c r="A129" s="2"/>
      <c r="B129" s="183" t="s">
        <v>28</v>
      </c>
      <c r="C129" s="183"/>
      <c r="D129" s="108" t="s">
        <v>29</v>
      </c>
    </row>
    <row r="130" spans="1:4" ht="12.75">
      <c r="A130" s="27" t="s">
        <v>2</v>
      </c>
      <c r="B130" s="174" t="s">
        <v>30</v>
      </c>
      <c r="C130" s="174"/>
      <c r="D130" s="24">
        <f>D28</f>
        <v>0</v>
      </c>
    </row>
    <row r="131" spans="1:4" ht="12.75">
      <c r="A131" s="27" t="s">
        <v>4</v>
      </c>
      <c r="B131" s="174" t="s">
        <v>69</v>
      </c>
      <c r="C131" s="174"/>
      <c r="D131" s="24">
        <f>D74</f>
        <v>0</v>
      </c>
    </row>
    <row r="132" spans="1:4" ht="12.75">
      <c r="A132" s="27" t="s">
        <v>5</v>
      </c>
      <c r="B132" s="174" t="s">
        <v>70</v>
      </c>
      <c r="C132" s="174"/>
      <c r="D132" s="24">
        <f>D85</f>
        <v>0</v>
      </c>
    </row>
    <row r="133" spans="1:4" ht="24" customHeight="1">
      <c r="A133" s="27" t="s">
        <v>6</v>
      </c>
      <c r="B133" s="174" t="s">
        <v>71</v>
      </c>
      <c r="C133" s="174"/>
      <c r="D133" s="3">
        <f>D107</f>
        <v>0</v>
      </c>
    </row>
    <row r="134" spans="1:4" ht="12.75">
      <c r="A134" s="27" t="s">
        <v>7</v>
      </c>
      <c r="B134" s="174" t="s">
        <v>72</v>
      </c>
      <c r="C134" s="174"/>
      <c r="D134" s="24">
        <f>D113</f>
        <v>0</v>
      </c>
    </row>
    <row r="135" spans="1:4" ht="16.5" customHeight="1">
      <c r="A135" s="175" t="s">
        <v>73</v>
      </c>
      <c r="B135" s="175"/>
      <c r="C135" s="175"/>
      <c r="D135" s="8">
        <f>SUM(D130:D134)</f>
        <v>0</v>
      </c>
    </row>
    <row r="136" spans="1:4" ht="12.75">
      <c r="A136" s="27" t="s">
        <v>8</v>
      </c>
      <c r="B136" s="177" t="s">
        <v>74</v>
      </c>
      <c r="C136" s="177"/>
      <c r="D136" s="24">
        <f>D124</f>
        <v>0</v>
      </c>
    </row>
    <row r="137" spans="1:4" ht="16.5" customHeight="1">
      <c r="A137" s="175" t="s">
        <v>31</v>
      </c>
      <c r="B137" s="175"/>
      <c r="C137" s="175"/>
      <c r="D137" s="8">
        <f>TRUNC((D135+D136),2)</f>
        <v>0</v>
      </c>
    </row>
    <row r="138" spans="1:4" ht="12.75" hidden="1" customHeight="1">
      <c r="A138" s="176" t="s">
        <v>115</v>
      </c>
      <c r="B138" s="176"/>
      <c r="C138" s="176"/>
      <c r="D138" s="176"/>
    </row>
    <row r="142" spans="1:4" hidden="1">
      <c r="C142" s="33"/>
    </row>
  </sheetData>
  <sheetProtection formatCells="0" formatColumns="0" formatRows="0" insertColumns="0" insertRows="0"/>
  <mergeCells count="74">
    <mergeCell ref="A5:B5"/>
    <mergeCell ref="C5:D5"/>
    <mergeCell ref="A6:B6"/>
    <mergeCell ref="C6:D6"/>
    <mergeCell ref="B9:C9"/>
    <mergeCell ref="B10:C10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25:C25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A41:D41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67:D67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B130:C130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42"/>
  <sheetViews>
    <sheetView showGridLines="0" view="pageBreakPreview" zoomScaleNormal="100" zoomScaleSheetLayoutView="100" workbookViewId="0">
      <selection activeCell="D10" sqref="D10"/>
    </sheetView>
  </sheetViews>
  <sheetFormatPr defaultColWidth="0" defaultRowHeight="12" zeroHeight="1"/>
  <cols>
    <col min="1" max="1" width="5" style="76" customWidth="1"/>
    <col min="2" max="2" width="40.140625" style="76" customWidth="1"/>
    <col min="3" max="3" width="18" style="76" customWidth="1"/>
    <col min="4" max="4" width="18.28515625" style="76" customWidth="1"/>
    <col min="5" max="5" width="17.28515625" style="76" hidden="1" customWidth="1"/>
    <col min="6" max="16384" width="0" style="76" hidden="1"/>
  </cols>
  <sheetData>
    <row r="1" spans="1:4" ht="12.75">
      <c r="A1" s="55" t="s">
        <v>127</v>
      </c>
      <c r="B1" s="42"/>
      <c r="C1" s="42"/>
      <c r="D1" s="43"/>
    </row>
    <row r="2" spans="1:4" ht="12.75">
      <c r="A2" s="55" t="s">
        <v>163</v>
      </c>
      <c r="B2" s="44"/>
      <c r="C2" s="44"/>
      <c r="D2" s="45"/>
    </row>
    <row r="3" spans="1:4" ht="12.75">
      <c r="A3" s="55" t="s">
        <v>164</v>
      </c>
      <c r="B3" s="44"/>
      <c r="C3" s="44"/>
      <c r="D3" s="45"/>
    </row>
    <row r="4" spans="1:4">
      <c r="A4" s="5"/>
      <c r="B4" s="5"/>
      <c r="C4" s="5"/>
      <c r="D4" s="5"/>
    </row>
    <row r="5" spans="1:4" ht="12.75">
      <c r="A5" s="163" t="s">
        <v>37</v>
      </c>
      <c r="B5" s="163"/>
      <c r="C5" s="164" t="s">
        <v>218</v>
      </c>
      <c r="D5" s="164"/>
    </row>
    <row r="6" spans="1:4" ht="12.75">
      <c r="A6" s="163" t="s">
        <v>33</v>
      </c>
      <c r="B6" s="163"/>
      <c r="C6" s="165" t="s">
        <v>178</v>
      </c>
      <c r="D6" s="165"/>
    </row>
    <row r="7" spans="1:4"/>
    <row r="8" spans="1:4" ht="12.75">
      <c r="A8" s="6"/>
      <c r="B8" s="6"/>
      <c r="C8" s="6"/>
      <c r="D8" s="6"/>
    </row>
    <row r="9" spans="1:4" ht="12.75">
      <c r="A9" s="47" t="s">
        <v>2</v>
      </c>
      <c r="B9" s="222" t="s">
        <v>34</v>
      </c>
      <c r="C9" s="222"/>
      <c r="D9" s="131"/>
    </row>
    <row r="10" spans="1:4" ht="25.5">
      <c r="A10" s="47" t="s">
        <v>4</v>
      </c>
      <c r="B10" s="222" t="s">
        <v>35</v>
      </c>
      <c r="C10" s="222"/>
      <c r="D10" s="118" t="s">
        <v>252</v>
      </c>
    </row>
    <row r="11" spans="1:4" ht="12.75">
      <c r="A11" s="47" t="s">
        <v>5</v>
      </c>
      <c r="B11" s="222" t="s">
        <v>78</v>
      </c>
      <c r="C11" s="222"/>
      <c r="D11" s="134"/>
    </row>
    <row r="12" spans="1:4" ht="12.75">
      <c r="A12" s="47" t="s">
        <v>6</v>
      </c>
      <c r="B12" s="225" t="s">
        <v>47</v>
      </c>
      <c r="C12" s="226"/>
      <c r="D12" s="134"/>
    </row>
    <row r="13" spans="1:4" ht="12.75">
      <c r="A13" s="47" t="s">
        <v>7</v>
      </c>
      <c r="B13" s="222" t="s">
        <v>36</v>
      </c>
      <c r="C13" s="222"/>
      <c r="D13" s="47">
        <v>12</v>
      </c>
    </row>
    <row r="14" spans="1:4">
      <c r="A14" s="78"/>
      <c r="B14" s="78"/>
      <c r="C14" s="79"/>
      <c r="D14" s="78"/>
    </row>
    <row r="15" spans="1:4" ht="12.75">
      <c r="A15" s="223" t="s">
        <v>38</v>
      </c>
      <c r="B15" s="223"/>
      <c r="C15" s="223"/>
      <c r="D15" s="223"/>
    </row>
    <row r="16" spans="1:4" ht="30" customHeight="1">
      <c r="A16" s="224" t="s">
        <v>39</v>
      </c>
      <c r="B16" s="224"/>
      <c r="C16" s="224"/>
      <c r="D16" s="224"/>
    </row>
    <row r="17" spans="1:4" ht="12.75">
      <c r="A17" s="47">
        <v>1</v>
      </c>
      <c r="B17" s="222" t="s">
        <v>75</v>
      </c>
      <c r="C17" s="222"/>
      <c r="D17" s="47" t="s">
        <v>143</v>
      </c>
    </row>
    <row r="18" spans="1:4" ht="12.75">
      <c r="A18" s="47">
        <v>2</v>
      </c>
      <c r="B18" s="222" t="s">
        <v>76</v>
      </c>
      <c r="C18" s="222"/>
      <c r="D18" s="129" t="s">
        <v>187</v>
      </c>
    </row>
    <row r="19" spans="1:4" ht="12.75">
      <c r="A19" s="47">
        <v>3</v>
      </c>
      <c r="B19" s="222" t="s">
        <v>77</v>
      </c>
      <c r="C19" s="222"/>
      <c r="D19" s="130"/>
    </row>
    <row r="20" spans="1:4" ht="26.25" customHeight="1">
      <c r="A20" s="47">
        <v>4</v>
      </c>
      <c r="B20" s="222" t="s">
        <v>40</v>
      </c>
      <c r="C20" s="222"/>
      <c r="D20" s="47" t="s">
        <v>143</v>
      </c>
    </row>
    <row r="21" spans="1:4" ht="12.75">
      <c r="A21" s="47">
        <v>5</v>
      </c>
      <c r="B21" s="222" t="s">
        <v>41</v>
      </c>
      <c r="C21" s="222"/>
      <c r="D21" s="131"/>
    </row>
    <row r="22" spans="1:4" ht="12.75">
      <c r="A22" s="80"/>
      <c r="B22" s="80"/>
      <c r="C22" s="80"/>
      <c r="D22" s="81"/>
    </row>
    <row r="23" spans="1:4" ht="12.75">
      <c r="A23" s="80"/>
      <c r="B23" s="80"/>
      <c r="C23" s="80"/>
      <c r="D23" s="81"/>
    </row>
    <row r="24" spans="1:4" ht="12.75">
      <c r="A24" s="223" t="s">
        <v>42</v>
      </c>
      <c r="B24" s="223"/>
      <c r="C24" s="223"/>
      <c r="D24" s="223"/>
    </row>
    <row r="25" spans="1:4" ht="12.75">
      <c r="A25" s="82">
        <v>1</v>
      </c>
      <c r="B25" s="224" t="s">
        <v>0</v>
      </c>
      <c r="C25" s="224"/>
      <c r="D25" s="82" t="s">
        <v>1</v>
      </c>
    </row>
    <row r="26" spans="1:4" ht="12.75">
      <c r="A26" s="116" t="s">
        <v>2</v>
      </c>
      <c r="B26" s="222" t="s">
        <v>3</v>
      </c>
      <c r="C26" s="222"/>
      <c r="D26" s="40"/>
    </row>
    <row r="27" spans="1:4" ht="12.75">
      <c r="A27" s="116" t="s">
        <v>4</v>
      </c>
      <c r="B27" s="222" t="s">
        <v>188</v>
      </c>
      <c r="C27" s="222"/>
      <c r="D27" s="40"/>
    </row>
    <row r="28" spans="1:4" ht="15" customHeight="1">
      <c r="A28" s="215" t="s">
        <v>83</v>
      </c>
      <c r="B28" s="216"/>
      <c r="C28" s="217"/>
      <c r="D28" s="84">
        <f>SUM(D26:D27)</f>
        <v>0</v>
      </c>
    </row>
    <row r="29" spans="1:4" ht="24" customHeight="1">
      <c r="A29" s="218" t="s">
        <v>79</v>
      </c>
      <c r="B29" s="219"/>
      <c r="C29" s="219"/>
      <c r="D29" s="219"/>
    </row>
    <row r="30" spans="1:4" ht="12.75">
      <c r="A30" s="220"/>
      <c r="B30" s="221"/>
      <c r="C30" s="221"/>
      <c r="D30" s="221"/>
    </row>
    <row r="31" spans="1:4" ht="15" customHeight="1">
      <c r="A31" s="220" t="s">
        <v>48</v>
      </c>
      <c r="B31" s="221"/>
      <c r="C31" s="221"/>
      <c r="D31" s="221"/>
    </row>
    <row r="32" spans="1:4" s="34" customFormat="1" ht="15" customHeight="1">
      <c r="A32" s="220" t="s">
        <v>49</v>
      </c>
      <c r="B32" s="221"/>
      <c r="C32" s="221"/>
      <c r="D32" s="221"/>
    </row>
    <row r="33" spans="1:4" ht="25.5" customHeight="1">
      <c r="A33" s="115" t="s">
        <v>50</v>
      </c>
      <c r="B33" s="115" t="s">
        <v>56</v>
      </c>
      <c r="C33" s="115" t="s">
        <v>15</v>
      </c>
      <c r="D33" s="115" t="s">
        <v>1</v>
      </c>
    </row>
    <row r="34" spans="1:4" ht="12.75">
      <c r="A34" s="17" t="s">
        <v>2</v>
      </c>
      <c r="B34" s="18" t="s">
        <v>80</v>
      </c>
      <c r="C34" s="19">
        <v>8.3299999999999999E-2</v>
      </c>
      <c r="D34" s="20">
        <f>C34*D28</f>
        <v>0</v>
      </c>
    </row>
    <row r="35" spans="1:4" ht="25.5" hidden="1">
      <c r="A35" s="17" t="s">
        <v>4</v>
      </c>
      <c r="B35" s="18" t="s">
        <v>81</v>
      </c>
      <c r="C35" s="19">
        <v>2.7799999999999998E-2</v>
      </c>
      <c r="D35" s="20">
        <f>D28*C35</f>
        <v>0</v>
      </c>
    </row>
    <row r="36" spans="1:4" ht="12.75">
      <c r="A36" s="175" t="s">
        <v>113</v>
      </c>
      <c r="B36" s="175"/>
      <c r="C36" s="21">
        <f>SUM(C34:C35)</f>
        <v>0.1111</v>
      </c>
      <c r="D36" s="22">
        <f>SUM(D34:D35)</f>
        <v>0</v>
      </c>
    </row>
    <row r="37" spans="1:4" ht="25.5">
      <c r="A37" s="17" t="s">
        <v>5</v>
      </c>
      <c r="B37" s="18" t="s">
        <v>114</v>
      </c>
      <c r="C37" s="19">
        <f>C36*C53</f>
        <v>3.7551800000000003E-2</v>
      </c>
      <c r="D37" s="20">
        <f>D28*C37</f>
        <v>0</v>
      </c>
    </row>
    <row r="38" spans="1:4" ht="12.75">
      <c r="A38" s="175" t="s">
        <v>82</v>
      </c>
      <c r="B38" s="175"/>
      <c r="C38" s="21">
        <f>SUM(C36:C37)</f>
        <v>0.1486518</v>
      </c>
      <c r="D38" s="22">
        <f>SUM(D36:D37)</f>
        <v>0</v>
      </c>
    </row>
    <row r="39" spans="1:4" ht="53.25" customHeight="1">
      <c r="A39" s="206" t="s">
        <v>84</v>
      </c>
      <c r="B39" s="207"/>
      <c r="C39" s="207"/>
      <c r="D39" s="208"/>
    </row>
    <row r="40" spans="1:4" ht="40.5" customHeight="1">
      <c r="A40" s="209" t="s">
        <v>85</v>
      </c>
      <c r="B40" s="210"/>
      <c r="C40" s="210"/>
      <c r="D40" s="211"/>
    </row>
    <row r="41" spans="1:4" ht="51.75" customHeight="1">
      <c r="A41" s="212" t="s">
        <v>86</v>
      </c>
      <c r="B41" s="213"/>
      <c r="C41" s="213"/>
      <c r="D41" s="214"/>
    </row>
    <row r="42" spans="1:4" ht="15" customHeight="1">
      <c r="A42" s="119"/>
      <c r="B42" s="120"/>
      <c r="C42" s="120"/>
      <c r="D42" s="120"/>
    </row>
    <row r="43" spans="1:4" ht="25.5" customHeight="1">
      <c r="A43" s="184" t="s">
        <v>51</v>
      </c>
      <c r="B43" s="185"/>
      <c r="C43" s="185"/>
      <c r="D43" s="185"/>
    </row>
    <row r="44" spans="1:4" ht="17.25" customHeight="1">
      <c r="A44" s="10" t="s">
        <v>55</v>
      </c>
      <c r="B44" s="10" t="s">
        <v>57</v>
      </c>
      <c r="C44" s="10" t="s">
        <v>15</v>
      </c>
      <c r="D44" s="10" t="s">
        <v>1</v>
      </c>
    </row>
    <row r="45" spans="1:4" ht="12.75">
      <c r="A45" s="11" t="s">
        <v>2</v>
      </c>
      <c r="B45" s="12" t="s">
        <v>16</v>
      </c>
      <c r="C45" s="13">
        <f>'Recepcionista - SAL'!C45</f>
        <v>0.2</v>
      </c>
      <c r="D45" s="14">
        <f>D28*C45</f>
        <v>0</v>
      </c>
    </row>
    <row r="46" spans="1:4" ht="12.75">
      <c r="A46" s="11" t="s">
        <v>4</v>
      </c>
      <c r="B46" s="12" t="s">
        <v>18</v>
      </c>
      <c r="C46" s="13">
        <f>'Recepcionista - SAL'!C46</f>
        <v>2.5000000000000001E-2</v>
      </c>
      <c r="D46" s="14">
        <f>D28*C46</f>
        <v>0</v>
      </c>
    </row>
    <row r="47" spans="1:4" ht="12.75">
      <c r="A47" s="11" t="s">
        <v>5</v>
      </c>
      <c r="B47" s="12" t="s">
        <v>52</v>
      </c>
      <c r="C47" s="135"/>
      <c r="D47" s="14">
        <f>D28*C47</f>
        <v>0</v>
      </c>
    </row>
    <row r="48" spans="1:4" ht="12.75">
      <c r="A48" s="11" t="s">
        <v>6</v>
      </c>
      <c r="B48" s="12" t="s">
        <v>53</v>
      </c>
      <c r="C48" s="13">
        <f>'Recepcionista - SAL'!C48</f>
        <v>1.4999999999999999E-2</v>
      </c>
      <c r="D48" s="14">
        <f>D28*C48</f>
        <v>0</v>
      </c>
    </row>
    <row r="49" spans="1:4" ht="12.75">
      <c r="A49" s="11" t="s">
        <v>7</v>
      </c>
      <c r="B49" s="12" t="s">
        <v>54</v>
      </c>
      <c r="C49" s="13">
        <f>'Recepcionista - SAL'!C49</f>
        <v>0.01</v>
      </c>
      <c r="D49" s="14">
        <f>D28*C49</f>
        <v>0</v>
      </c>
    </row>
    <row r="50" spans="1:4" ht="12.75">
      <c r="A50" s="11" t="s">
        <v>8</v>
      </c>
      <c r="B50" s="12" t="s">
        <v>20</v>
      </c>
      <c r="C50" s="13">
        <f>'Recepcionista - SAL'!C50</f>
        <v>6.0000000000000001E-3</v>
      </c>
      <c r="D50" s="14">
        <f>D28*C50</f>
        <v>0</v>
      </c>
    </row>
    <row r="51" spans="1:4" ht="12.75">
      <c r="A51" s="11" t="s">
        <v>9</v>
      </c>
      <c r="B51" s="12" t="s">
        <v>17</v>
      </c>
      <c r="C51" s="13">
        <f>'Recepcionista - SAL'!C51</f>
        <v>2E-3</v>
      </c>
      <c r="D51" s="14">
        <f>D28*C51</f>
        <v>0</v>
      </c>
    </row>
    <row r="52" spans="1:4" ht="12.75">
      <c r="A52" s="11" t="s">
        <v>10</v>
      </c>
      <c r="B52" s="12" t="s">
        <v>19</v>
      </c>
      <c r="C52" s="13">
        <f>'Recepcionista - SAL'!C52</f>
        <v>0.08</v>
      </c>
      <c r="D52" s="14">
        <f>D28*C52</f>
        <v>0</v>
      </c>
    </row>
    <row r="53" spans="1:4" ht="12.75">
      <c r="A53" s="205" t="s">
        <v>91</v>
      </c>
      <c r="B53" s="205"/>
      <c r="C53" s="15">
        <f>SUM(C45:C52)</f>
        <v>0.33800000000000002</v>
      </c>
      <c r="D53" s="16">
        <f>SUM(D45:D52)</f>
        <v>0</v>
      </c>
    </row>
    <row r="54" spans="1:4" ht="27" customHeight="1">
      <c r="A54" s="206" t="s">
        <v>87</v>
      </c>
      <c r="B54" s="207"/>
      <c r="C54" s="207"/>
      <c r="D54" s="208"/>
    </row>
    <row r="55" spans="1:4" ht="27" customHeight="1">
      <c r="A55" s="209" t="s">
        <v>88</v>
      </c>
      <c r="B55" s="210"/>
      <c r="C55" s="210"/>
      <c r="D55" s="211"/>
    </row>
    <row r="56" spans="1:4" ht="27" customHeight="1">
      <c r="A56" s="212" t="s">
        <v>89</v>
      </c>
      <c r="B56" s="213"/>
      <c r="C56" s="213"/>
      <c r="D56" s="214"/>
    </row>
    <row r="57" spans="1:4" ht="15" customHeight="1">
      <c r="A57" s="120"/>
      <c r="B57" s="120"/>
      <c r="C57" s="120"/>
      <c r="D57" s="120"/>
    </row>
    <row r="58" spans="1:4" ht="15" customHeight="1">
      <c r="A58" s="184" t="s">
        <v>58</v>
      </c>
      <c r="B58" s="185"/>
      <c r="C58" s="185"/>
      <c r="D58" s="185"/>
    </row>
    <row r="59" spans="1:4" ht="25.5">
      <c r="A59" s="117" t="s">
        <v>60</v>
      </c>
      <c r="B59" s="117" t="s">
        <v>12</v>
      </c>
      <c r="C59" s="117" t="s">
        <v>32</v>
      </c>
      <c r="D59" s="117" t="s">
        <v>46</v>
      </c>
    </row>
    <row r="60" spans="1:4" ht="12.75">
      <c r="A60" s="7" t="s">
        <v>2</v>
      </c>
      <c r="B60" s="85" t="s">
        <v>90</v>
      </c>
      <c r="C60" s="40"/>
      <c r="D60" s="83">
        <f>IF((C60*22*2)-(D26*6%)&gt;0,(C60*22*2)-(D26*6%),0)</f>
        <v>0</v>
      </c>
    </row>
    <row r="61" spans="1:4" ht="12.75">
      <c r="A61" s="7" t="s">
        <v>4</v>
      </c>
      <c r="B61" s="86" t="s">
        <v>139</v>
      </c>
      <c r="C61" s="40"/>
      <c r="D61" s="83">
        <f>IF((C61*22*2)-(D27*6%)&gt;0,(C61*22*2)-(D27*6%),0)</f>
        <v>0</v>
      </c>
    </row>
    <row r="62" spans="1:4" ht="12.75">
      <c r="A62" s="7" t="s">
        <v>5</v>
      </c>
      <c r="B62" s="87" t="s">
        <v>140</v>
      </c>
      <c r="C62" s="199"/>
      <c r="D62" s="200"/>
    </row>
    <row r="63" spans="1:4" ht="12.75">
      <c r="A63" s="7" t="s">
        <v>6</v>
      </c>
      <c r="B63" s="50" t="s">
        <v>177</v>
      </c>
      <c r="C63" s="201"/>
      <c r="D63" s="202"/>
    </row>
    <row r="64" spans="1:4" ht="12.75">
      <c r="A64" s="7" t="s">
        <v>7</v>
      </c>
      <c r="B64" s="50" t="s">
        <v>141</v>
      </c>
      <c r="C64" s="201"/>
      <c r="D64" s="202"/>
    </row>
    <row r="65" spans="1:4" ht="12.75">
      <c r="A65" s="7" t="s">
        <v>8</v>
      </c>
      <c r="B65" s="50" t="s">
        <v>142</v>
      </c>
      <c r="C65" s="203"/>
      <c r="D65" s="204"/>
    </row>
    <row r="66" spans="1:4" ht="12.75">
      <c r="A66" s="2"/>
      <c r="B66" s="88" t="s">
        <v>92</v>
      </c>
      <c r="C66" s="193">
        <f>D60+D61+C62+C63+C64+C65</f>
        <v>0</v>
      </c>
      <c r="D66" s="194"/>
    </row>
    <row r="67" spans="1:4" ht="27" customHeight="1">
      <c r="A67" s="195" t="s">
        <v>138</v>
      </c>
      <c r="B67" s="196"/>
      <c r="C67" s="196"/>
      <c r="D67" s="196"/>
    </row>
    <row r="68" spans="1:4">
      <c r="A68" s="197"/>
      <c r="B68" s="198"/>
      <c r="C68" s="198"/>
      <c r="D68" s="198"/>
    </row>
    <row r="69" spans="1:4" ht="29.25" customHeight="1">
      <c r="A69" s="184" t="s">
        <v>59</v>
      </c>
      <c r="B69" s="185"/>
      <c r="C69" s="185"/>
      <c r="D69" s="185"/>
    </row>
    <row r="70" spans="1:4" ht="25.5">
      <c r="A70" s="115">
        <v>2</v>
      </c>
      <c r="B70" s="115" t="s">
        <v>61</v>
      </c>
      <c r="C70" s="115" t="s">
        <v>15</v>
      </c>
      <c r="D70" s="115" t="s">
        <v>1</v>
      </c>
    </row>
    <row r="71" spans="1:4" ht="25.5">
      <c r="A71" s="116" t="s">
        <v>50</v>
      </c>
      <c r="B71" s="23" t="s">
        <v>56</v>
      </c>
      <c r="C71" s="28">
        <f>C38</f>
        <v>0.1486518</v>
      </c>
      <c r="D71" s="24">
        <f>D38</f>
        <v>0</v>
      </c>
    </row>
    <row r="72" spans="1:4" ht="12.75">
      <c r="A72" s="116" t="s">
        <v>55</v>
      </c>
      <c r="B72" s="23" t="s">
        <v>57</v>
      </c>
      <c r="C72" s="28">
        <f>C53</f>
        <v>0.33800000000000002</v>
      </c>
      <c r="D72" s="24">
        <f>D53</f>
        <v>0</v>
      </c>
    </row>
    <row r="73" spans="1:4" ht="12.75">
      <c r="A73" s="116" t="s">
        <v>60</v>
      </c>
      <c r="B73" s="23" t="s">
        <v>12</v>
      </c>
      <c r="C73" s="28" t="s">
        <v>62</v>
      </c>
      <c r="D73" s="24">
        <f>C66</f>
        <v>0</v>
      </c>
    </row>
    <row r="74" spans="1:4" ht="12.75">
      <c r="A74" s="175" t="s">
        <v>93</v>
      </c>
      <c r="B74" s="175"/>
      <c r="C74" s="29" t="s">
        <v>62</v>
      </c>
      <c r="D74" s="8">
        <f>SUM(D71:D73)</f>
        <v>0</v>
      </c>
    </row>
    <row r="75" spans="1:4">
      <c r="A75" s="63"/>
      <c r="B75" s="64"/>
      <c r="C75" s="64"/>
      <c r="D75" s="64"/>
    </row>
    <row r="76" spans="1:4">
      <c r="A76" s="63"/>
      <c r="B76" s="64"/>
      <c r="C76" s="64"/>
      <c r="D76" s="64"/>
    </row>
    <row r="77" spans="1:4" ht="27" customHeight="1">
      <c r="A77" s="184" t="s">
        <v>94</v>
      </c>
      <c r="B77" s="185"/>
      <c r="C77" s="185"/>
      <c r="D77" s="185"/>
    </row>
    <row r="78" spans="1:4" ht="18.75" customHeight="1">
      <c r="A78" s="115">
        <v>3</v>
      </c>
      <c r="B78" s="115" t="s">
        <v>21</v>
      </c>
      <c r="C78" s="115" t="s">
        <v>15</v>
      </c>
      <c r="D78" s="115" t="s">
        <v>1</v>
      </c>
    </row>
    <row r="79" spans="1:4" ht="12.75">
      <c r="A79" s="116" t="s">
        <v>2</v>
      </c>
      <c r="B79" s="50" t="s">
        <v>22</v>
      </c>
      <c r="C79" s="52">
        <f>'Recepcionista - SAL'!C79</f>
        <v>4.1999999999999997E-3</v>
      </c>
      <c r="D79" s="24">
        <f t="shared" ref="D79:D84" si="0">D$28*C79</f>
        <v>0</v>
      </c>
    </row>
    <row r="80" spans="1:4" ht="62.25">
      <c r="A80" s="116" t="s">
        <v>4</v>
      </c>
      <c r="B80" s="50" t="s">
        <v>120</v>
      </c>
      <c r="C80" s="52">
        <f>'Recepcionista - SAL'!C80</f>
        <v>3.3599999999999998E-4</v>
      </c>
      <c r="D80" s="24">
        <f t="shared" si="0"/>
        <v>0</v>
      </c>
    </row>
    <row r="81" spans="1:4" ht="62.25">
      <c r="A81" s="116" t="s">
        <v>5</v>
      </c>
      <c r="B81" s="50" t="s">
        <v>121</v>
      </c>
      <c r="C81" s="52">
        <f>'Recepcionista - SAL'!C81</f>
        <v>7.0980000000000001E-4</v>
      </c>
      <c r="D81" s="24">
        <f t="shared" si="0"/>
        <v>0</v>
      </c>
    </row>
    <row r="82" spans="1:4" ht="12.75">
      <c r="A82" s="116" t="s">
        <v>6</v>
      </c>
      <c r="B82" s="50" t="s">
        <v>23</v>
      </c>
      <c r="C82" s="52">
        <f>'Recepcionista - SAL'!C82</f>
        <v>1.9400000000000001E-2</v>
      </c>
      <c r="D82" s="24">
        <f t="shared" si="0"/>
        <v>0</v>
      </c>
    </row>
    <row r="83" spans="1:4" ht="62.25">
      <c r="A83" s="116" t="s">
        <v>7</v>
      </c>
      <c r="B83" s="50" t="s">
        <v>122</v>
      </c>
      <c r="C83" s="52">
        <f>'Recepcionista - SAL'!C83</f>
        <v>6.5572000000000009E-3</v>
      </c>
      <c r="D83" s="24">
        <f t="shared" si="0"/>
        <v>0</v>
      </c>
    </row>
    <row r="84" spans="1:4" ht="62.25">
      <c r="A84" s="116" t="s">
        <v>8</v>
      </c>
      <c r="B84" s="50" t="s">
        <v>123</v>
      </c>
      <c r="C84" s="52">
        <f>'Recepcionista - SAL'!C84</f>
        <v>3.2786000000000004E-3</v>
      </c>
      <c r="D84" s="24">
        <f t="shared" si="0"/>
        <v>0</v>
      </c>
    </row>
    <row r="85" spans="1:4" ht="12.75">
      <c r="A85" s="175" t="s">
        <v>95</v>
      </c>
      <c r="B85" s="175"/>
      <c r="C85" s="25">
        <f>SUM(C79:C84)</f>
        <v>3.4481600000000001E-2</v>
      </c>
      <c r="D85" s="8">
        <f>SUM(D79:D84)</f>
        <v>0</v>
      </c>
    </row>
    <row r="86" spans="1:4" ht="66" customHeight="1">
      <c r="A86" s="188" t="s">
        <v>124</v>
      </c>
      <c r="B86" s="189"/>
      <c r="C86" s="189"/>
      <c r="D86" s="189"/>
    </row>
    <row r="87" spans="1:4" ht="12.75">
      <c r="A87" s="119"/>
      <c r="B87" s="120"/>
      <c r="C87" s="120"/>
      <c r="D87" s="120"/>
    </row>
    <row r="88" spans="1:4" ht="12.75">
      <c r="A88" s="184" t="s">
        <v>63</v>
      </c>
      <c r="B88" s="185"/>
      <c r="C88" s="185"/>
      <c r="D88" s="185"/>
    </row>
    <row r="89" spans="1:4"/>
    <row r="90" spans="1:4" ht="51" customHeight="1">
      <c r="A90" s="190" t="s">
        <v>96</v>
      </c>
      <c r="B90" s="191"/>
      <c r="C90" s="191"/>
      <c r="D90" s="192"/>
    </row>
    <row r="91" spans="1:4" ht="12.75">
      <c r="A91" s="113"/>
      <c r="B91" s="114"/>
      <c r="C91" s="114"/>
      <c r="D91" s="114"/>
    </row>
    <row r="92" spans="1:4" ht="24.75" customHeight="1">
      <c r="A92" s="184" t="s">
        <v>97</v>
      </c>
      <c r="B92" s="185"/>
      <c r="C92" s="185"/>
      <c r="D92" s="185"/>
    </row>
    <row r="93" spans="1:4" ht="19.5" customHeight="1">
      <c r="A93" s="115" t="s">
        <v>14</v>
      </c>
      <c r="B93" s="115" t="s">
        <v>64</v>
      </c>
      <c r="C93" s="115" t="s">
        <v>15</v>
      </c>
      <c r="D93" s="115" t="s">
        <v>1</v>
      </c>
    </row>
    <row r="94" spans="1:4" ht="38.25">
      <c r="A94" s="116" t="s">
        <v>2</v>
      </c>
      <c r="B94" s="23" t="s">
        <v>99</v>
      </c>
      <c r="C94" s="54">
        <f>'Recepcionista - SAL'!C94</f>
        <v>9.9400000000000002E-2</v>
      </c>
      <c r="D94" s="24">
        <f t="shared" ref="D94:D99" si="1">D$28*C94</f>
        <v>0</v>
      </c>
    </row>
    <row r="95" spans="1:4" ht="12.75">
      <c r="A95" s="116" t="s">
        <v>4</v>
      </c>
      <c r="B95" s="23" t="s">
        <v>100</v>
      </c>
      <c r="C95" s="54">
        <f>'Recepcionista - SAL'!C95</f>
        <v>1.9416666666666665E-2</v>
      </c>
      <c r="D95" s="24">
        <f t="shared" si="1"/>
        <v>0</v>
      </c>
    </row>
    <row r="96" spans="1:4" ht="25.5">
      <c r="A96" s="116" t="s">
        <v>5</v>
      </c>
      <c r="B96" s="23" t="s">
        <v>101</v>
      </c>
      <c r="C96" s="54">
        <f>'Recepcionista - SAL'!C96</f>
        <v>3.5000000000000005E-4</v>
      </c>
      <c r="D96" s="24">
        <f t="shared" si="1"/>
        <v>0</v>
      </c>
    </row>
    <row r="97" spans="1:4" ht="25.5">
      <c r="A97" s="116" t="s">
        <v>6</v>
      </c>
      <c r="B97" s="23" t="s">
        <v>102</v>
      </c>
      <c r="C97" s="54">
        <f>'Recepcionista - SAL'!C97</f>
        <v>1.5999999999999999E-3</v>
      </c>
      <c r="D97" s="24">
        <f t="shared" si="1"/>
        <v>0</v>
      </c>
    </row>
    <row r="98" spans="1:4" ht="25.5">
      <c r="A98" s="116" t="s">
        <v>7</v>
      </c>
      <c r="B98" s="23" t="s">
        <v>103</v>
      </c>
      <c r="C98" s="54">
        <f>'Recepcionista - SAL'!C98</f>
        <v>4.8000000000000007E-4</v>
      </c>
      <c r="D98" s="24">
        <f t="shared" si="1"/>
        <v>0</v>
      </c>
    </row>
    <row r="99" spans="1:4" ht="12.75">
      <c r="A99" s="116" t="s">
        <v>8</v>
      </c>
      <c r="B99" s="23" t="s">
        <v>104</v>
      </c>
      <c r="C99" s="54">
        <f>'Recepcionista - SAL'!C99</f>
        <v>0</v>
      </c>
      <c r="D99" s="24">
        <f t="shared" si="1"/>
        <v>0</v>
      </c>
    </row>
    <row r="100" spans="1:4" ht="12.75">
      <c r="A100" s="175" t="s">
        <v>119</v>
      </c>
      <c r="B100" s="175"/>
      <c r="C100" s="26">
        <f>SUM(C94:C99)</f>
        <v>0.12124666666666667</v>
      </c>
      <c r="D100" s="8">
        <f>SUM(D94:D99)</f>
        <v>0</v>
      </c>
    </row>
    <row r="101" spans="1:4" ht="25.5">
      <c r="A101" s="47" t="s">
        <v>9</v>
      </c>
      <c r="B101" s="18" t="s">
        <v>118</v>
      </c>
      <c r="C101" s="48">
        <f>C53*C100</f>
        <v>4.0981373333333335E-2</v>
      </c>
      <c r="D101" s="3">
        <f>C101*D28</f>
        <v>0</v>
      </c>
    </row>
    <row r="102" spans="1:4" ht="12.75">
      <c r="A102" s="175" t="s">
        <v>98</v>
      </c>
      <c r="B102" s="175"/>
      <c r="C102" s="26">
        <f>C100+C101</f>
        <v>0.16222804000000002</v>
      </c>
      <c r="D102" s="8">
        <f>D100+D101</f>
        <v>0</v>
      </c>
    </row>
    <row r="103" spans="1:4" ht="12.75">
      <c r="A103" s="119"/>
      <c r="B103" s="120"/>
      <c r="C103" s="120"/>
      <c r="D103" s="120"/>
    </row>
    <row r="104" spans="1:4" ht="26.25" customHeight="1">
      <c r="A104" s="184" t="s">
        <v>105</v>
      </c>
      <c r="B104" s="185"/>
      <c r="C104" s="185"/>
      <c r="D104" s="185"/>
    </row>
    <row r="105" spans="1:4" ht="25.5">
      <c r="A105" s="115">
        <v>4</v>
      </c>
      <c r="B105" s="115" t="s">
        <v>65</v>
      </c>
      <c r="C105" s="115" t="s">
        <v>15</v>
      </c>
      <c r="D105" s="115" t="s">
        <v>1</v>
      </c>
    </row>
    <row r="106" spans="1:4" ht="12.75">
      <c r="A106" s="116" t="s">
        <v>14</v>
      </c>
      <c r="B106" s="23" t="s">
        <v>107</v>
      </c>
      <c r="C106" s="28">
        <f>C102</f>
        <v>0.16222804000000002</v>
      </c>
      <c r="D106" s="24">
        <f>D102</f>
        <v>0</v>
      </c>
    </row>
    <row r="107" spans="1:4" ht="12.75">
      <c r="A107" s="175" t="s">
        <v>106</v>
      </c>
      <c r="B107" s="175"/>
      <c r="C107" s="29" t="s">
        <v>62</v>
      </c>
      <c r="D107" s="8">
        <f>SUM(D106:D106)</f>
        <v>0</v>
      </c>
    </row>
    <row r="108" spans="1:4" ht="12.75">
      <c r="A108" s="119"/>
      <c r="B108" s="120"/>
      <c r="C108" s="120"/>
      <c r="D108" s="120"/>
    </row>
    <row r="109" spans="1:4" ht="12.75">
      <c r="A109" s="184" t="s">
        <v>66</v>
      </c>
      <c r="B109" s="185"/>
      <c r="C109" s="185"/>
      <c r="D109" s="185"/>
    </row>
    <row r="110" spans="1:4" ht="12.75">
      <c r="A110" s="117">
        <v>5</v>
      </c>
      <c r="B110" s="186" t="s">
        <v>13</v>
      </c>
      <c r="C110" s="186"/>
      <c r="D110" s="117" t="s">
        <v>1</v>
      </c>
    </row>
    <row r="111" spans="1:4" ht="12.75">
      <c r="A111" s="116" t="s">
        <v>2</v>
      </c>
      <c r="B111" s="187" t="s">
        <v>176</v>
      </c>
      <c r="C111" s="187"/>
      <c r="D111" s="127"/>
    </row>
    <row r="112" spans="1:4" ht="12.75">
      <c r="A112" s="116" t="s">
        <v>4</v>
      </c>
      <c r="B112" s="187" t="s">
        <v>11</v>
      </c>
      <c r="C112" s="187"/>
      <c r="D112" s="127"/>
    </row>
    <row r="113" spans="1:4" ht="12.75">
      <c r="A113" s="2"/>
      <c r="B113" s="175" t="s">
        <v>108</v>
      </c>
      <c r="C113" s="175"/>
      <c r="D113" s="8">
        <f>SUM(D111:D111)</f>
        <v>0</v>
      </c>
    </row>
    <row r="114" spans="1:4">
      <c r="A114" s="178" t="s">
        <v>109</v>
      </c>
      <c r="B114" s="179"/>
      <c r="C114" s="179"/>
      <c r="D114" s="179"/>
    </row>
    <row r="115" spans="1:4" ht="12.75">
      <c r="A115" s="180"/>
      <c r="B115" s="181"/>
      <c r="C115" s="181"/>
      <c r="D115" s="181"/>
    </row>
    <row r="116" spans="1:4" s="30" customFormat="1" ht="12.75">
      <c r="A116" s="182" t="s">
        <v>67</v>
      </c>
      <c r="B116" s="182"/>
      <c r="C116" s="182"/>
      <c r="D116" s="182"/>
    </row>
    <row r="117" spans="1:4" ht="12.75">
      <c r="A117" s="115">
        <v>6</v>
      </c>
      <c r="B117" s="115" t="s">
        <v>24</v>
      </c>
      <c r="C117" s="115" t="s">
        <v>15</v>
      </c>
      <c r="D117" s="115" t="s">
        <v>1</v>
      </c>
    </row>
    <row r="118" spans="1:4" ht="12.75">
      <c r="A118" s="7" t="s">
        <v>2</v>
      </c>
      <c r="B118" s="31" t="s">
        <v>25</v>
      </c>
      <c r="C118" s="126"/>
      <c r="D118" s="4">
        <f>(D28+D74+D85+D107+D113)*C118</f>
        <v>0</v>
      </c>
    </row>
    <row r="119" spans="1:4" ht="12.75">
      <c r="A119" s="7" t="s">
        <v>4</v>
      </c>
      <c r="B119" s="31" t="s">
        <v>27</v>
      </c>
      <c r="C119" s="126"/>
      <c r="D119" s="4">
        <f>(D28+D74+D85+D107+D113+D118)*C119</f>
        <v>0</v>
      </c>
    </row>
    <row r="120" spans="1:4" ht="12.75">
      <c r="A120" s="7" t="s">
        <v>5</v>
      </c>
      <c r="B120" s="31" t="s">
        <v>26</v>
      </c>
      <c r="C120" s="41">
        <f>SUM(C121:C123)</f>
        <v>8.6499999999999994E-2</v>
      </c>
      <c r="D120" s="32">
        <f>((D135+D118+D119)/(1-C120))*C120</f>
        <v>0</v>
      </c>
    </row>
    <row r="121" spans="1:4" ht="12.75">
      <c r="A121" s="9"/>
      <c r="B121" s="31" t="s">
        <v>43</v>
      </c>
      <c r="C121" s="51">
        <f>'Recepcionista - SAL'!C121</f>
        <v>6.4999999999999997E-3</v>
      </c>
      <c r="D121" s="4">
        <f>((D135+D118+D119)/(1-C120))*C121</f>
        <v>0</v>
      </c>
    </row>
    <row r="122" spans="1:4" ht="12.75">
      <c r="A122" s="9"/>
      <c r="B122" s="31" t="s">
        <v>44</v>
      </c>
      <c r="C122" s="51">
        <f>'Recepcionista - SAL'!C122</f>
        <v>0.03</v>
      </c>
      <c r="D122" s="4">
        <f>((D135+D118+D119)/(1-C120))*C122</f>
        <v>0</v>
      </c>
    </row>
    <row r="123" spans="1:4" ht="12.75">
      <c r="A123" s="9"/>
      <c r="B123" s="31" t="s">
        <v>45</v>
      </c>
      <c r="C123" s="51">
        <f>'Recepcionista - SAL'!C123</f>
        <v>0.05</v>
      </c>
      <c r="D123" s="4">
        <f>((D135+D118+D119)/(1-C120))*C123</f>
        <v>0</v>
      </c>
    </row>
    <row r="124" spans="1:4" ht="12.75">
      <c r="A124" s="2"/>
      <c r="B124" s="112" t="s">
        <v>110</v>
      </c>
      <c r="C124" s="26"/>
      <c r="D124" s="8">
        <f>D118+D119+D120</f>
        <v>0</v>
      </c>
    </row>
    <row r="125" spans="1:4" ht="12.75">
      <c r="A125" s="39" t="s">
        <v>111</v>
      </c>
      <c r="B125" s="38"/>
      <c r="C125" s="38"/>
      <c r="D125" s="34"/>
    </row>
    <row r="126" spans="1:4" ht="12.75">
      <c r="A126" s="39" t="s">
        <v>112</v>
      </c>
      <c r="B126" s="34"/>
      <c r="C126" s="34"/>
      <c r="D126" s="34"/>
    </row>
    <row r="127" spans="1:4">
      <c r="A127" s="34"/>
      <c r="B127" s="34"/>
      <c r="C127" s="34"/>
      <c r="D127" s="34"/>
    </row>
    <row r="128" spans="1:4" ht="12.75">
      <c r="A128" s="182" t="s">
        <v>68</v>
      </c>
      <c r="B128" s="182"/>
      <c r="C128" s="182"/>
      <c r="D128" s="182"/>
    </row>
    <row r="129" spans="1:4" ht="24" customHeight="1">
      <c r="A129" s="2"/>
      <c r="B129" s="183" t="s">
        <v>28</v>
      </c>
      <c r="C129" s="183"/>
      <c r="D129" s="115" t="s">
        <v>29</v>
      </c>
    </row>
    <row r="130" spans="1:4" ht="12.75">
      <c r="A130" s="27" t="s">
        <v>2</v>
      </c>
      <c r="B130" s="174" t="s">
        <v>30</v>
      </c>
      <c r="C130" s="174"/>
      <c r="D130" s="24">
        <f>D28</f>
        <v>0</v>
      </c>
    </row>
    <row r="131" spans="1:4" ht="12.75">
      <c r="A131" s="27" t="s">
        <v>4</v>
      </c>
      <c r="B131" s="174" t="s">
        <v>69</v>
      </c>
      <c r="C131" s="174"/>
      <c r="D131" s="24">
        <f>D74</f>
        <v>0</v>
      </c>
    </row>
    <row r="132" spans="1:4" ht="12.75">
      <c r="A132" s="27" t="s">
        <v>5</v>
      </c>
      <c r="B132" s="174" t="s">
        <v>70</v>
      </c>
      <c r="C132" s="174"/>
      <c r="D132" s="24">
        <f>D85</f>
        <v>0</v>
      </c>
    </row>
    <row r="133" spans="1:4" ht="24" customHeight="1">
      <c r="A133" s="27" t="s">
        <v>6</v>
      </c>
      <c r="B133" s="174" t="s">
        <v>71</v>
      </c>
      <c r="C133" s="174"/>
      <c r="D133" s="3">
        <f>D107</f>
        <v>0</v>
      </c>
    </row>
    <row r="134" spans="1:4" ht="12.75">
      <c r="A134" s="27" t="s">
        <v>7</v>
      </c>
      <c r="B134" s="174" t="s">
        <v>72</v>
      </c>
      <c r="C134" s="174"/>
      <c r="D134" s="24">
        <f>D113</f>
        <v>0</v>
      </c>
    </row>
    <row r="135" spans="1:4" ht="16.5" customHeight="1">
      <c r="A135" s="175" t="s">
        <v>73</v>
      </c>
      <c r="B135" s="175"/>
      <c r="C135" s="175"/>
      <c r="D135" s="8">
        <f>SUM(D130:D134)</f>
        <v>0</v>
      </c>
    </row>
    <row r="136" spans="1:4" ht="12.75">
      <c r="A136" s="27" t="s">
        <v>8</v>
      </c>
      <c r="B136" s="177" t="s">
        <v>74</v>
      </c>
      <c r="C136" s="177"/>
      <c r="D136" s="24">
        <f>D124</f>
        <v>0</v>
      </c>
    </row>
    <row r="137" spans="1:4" ht="16.5" customHeight="1">
      <c r="A137" s="175" t="s">
        <v>31</v>
      </c>
      <c r="B137" s="175"/>
      <c r="C137" s="175"/>
      <c r="D137" s="8">
        <f>TRUNC((D135+D136),2)</f>
        <v>0</v>
      </c>
    </row>
    <row r="138" spans="1:4" ht="12.75" hidden="1" customHeight="1">
      <c r="A138" s="176" t="s">
        <v>115</v>
      </c>
      <c r="B138" s="176"/>
      <c r="C138" s="176"/>
      <c r="D138" s="176"/>
    </row>
    <row r="142" spans="1:4" hidden="1">
      <c r="C142" s="33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5"/>
  <sheetViews>
    <sheetView showGridLines="0" view="pageBreakPreview" zoomScaleNormal="100" zoomScaleSheetLayoutView="100" workbookViewId="0">
      <selection activeCell="A8" sqref="A8:D8"/>
    </sheetView>
  </sheetViews>
  <sheetFormatPr defaultColWidth="0" defaultRowHeight="12" zeroHeight="1"/>
  <cols>
    <col min="1" max="1" width="5" style="76" customWidth="1"/>
    <col min="2" max="2" width="40.140625" style="76" customWidth="1"/>
    <col min="3" max="3" width="18" style="76" customWidth="1"/>
    <col min="4" max="4" width="18.28515625" style="76" customWidth="1"/>
    <col min="5" max="5" width="17.28515625" style="76" hidden="1" customWidth="1"/>
    <col min="6" max="16384" width="0" style="76" hidden="1"/>
  </cols>
  <sheetData>
    <row r="1" spans="1:4" ht="12.75">
      <c r="A1" s="55" t="s">
        <v>127</v>
      </c>
      <c r="B1" s="42"/>
      <c r="C1" s="42"/>
      <c r="D1" s="43"/>
    </row>
    <row r="2" spans="1:4" ht="12.75">
      <c r="A2" s="55" t="s">
        <v>163</v>
      </c>
      <c r="B2" s="44"/>
      <c r="C2" s="44"/>
      <c r="D2" s="45"/>
    </row>
    <row r="3" spans="1:4" ht="12.75">
      <c r="A3" s="55" t="s">
        <v>164</v>
      </c>
      <c r="B3" s="44"/>
      <c r="C3" s="44"/>
      <c r="D3" s="45"/>
    </row>
    <row r="4" spans="1:4">
      <c r="A4" s="5"/>
      <c r="B4" s="5"/>
      <c r="C4" s="5"/>
      <c r="D4" s="5"/>
    </row>
    <row r="5" spans="1:4" ht="12.75">
      <c r="A5" s="163" t="s">
        <v>37</v>
      </c>
      <c r="B5" s="163"/>
      <c r="C5" s="164" t="s">
        <v>218</v>
      </c>
      <c r="D5" s="164"/>
    </row>
    <row r="6" spans="1:4" ht="12.75">
      <c r="A6" s="163" t="s">
        <v>33</v>
      </c>
      <c r="B6" s="163"/>
      <c r="C6" s="165" t="s">
        <v>178</v>
      </c>
      <c r="D6" s="165"/>
    </row>
    <row r="7" spans="1:4" ht="12.75">
      <c r="A7" s="160"/>
      <c r="B7" s="160"/>
      <c r="C7" s="161"/>
      <c r="D7" s="161"/>
    </row>
    <row r="8" spans="1:4" ht="12.75">
      <c r="A8" s="232" t="s">
        <v>253</v>
      </c>
      <c r="B8" s="232"/>
      <c r="C8" s="232"/>
      <c r="D8" s="232"/>
    </row>
    <row r="9" spans="1:4"/>
    <row r="10" spans="1:4" ht="12.75">
      <c r="A10" s="227" t="s">
        <v>42</v>
      </c>
      <c r="B10" s="227"/>
      <c r="C10" s="227"/>
      <c r="D10" s="227"/>
    </row>
    <row r="11" spans="1:4" ht="12.75">
      <c r="A11" s="107">
        <v>1</v>
      </c>
      <c r="B11" s="228" t="s">
        <v>0</v>
      </c>
      <c r="C11" s="228"/>
      <c r="D11" s="107" t="s">
        <v>1</v>
      </c>
    </row>
    <row r="12" spans="1:4" ht="12.75">
      <c r="A12" s="7" t="s">
        <v>2</v>
      </c>
      <c r="B12" s="163" t="s">
        <v>165</v>
      </c>
      <c r="C12" s="163"/>
      <c r="D12" s="83">
        <f>'Motorista - SALVADOR'!D28/220</f>
        <v>0</v>
      </c>
    </row>
    <row r="13" spans="1:4" ht="12.75">
      <c r="A13" s="7" t="s">
        <v>4</v>
      </c>
      <c r="B13" s="46" t="s">
        <v>166</v>
      </c>
      <c r="C13" s="132">
        <v>0.5</v>
      </c>
      <c r="D13" s="1">
        <f>D12*C13</f>
        <v>0</v>
      </c>
    </row>
    <row r="14" spans="1:4" ht="15" customHeight="1">
      <c r="A14" s="229" t="s">
        <v>83</v>
      </c>
      <c r="B14" s="230"/>
      <c r="C14" s="231"/>
      <c r="D14" s="8">
        <f>SUM(D12:D13)</f>
        <v>0</v>
      </c>
    </row>
    <row r="15" spans="1:4" ht="24" customHeight="1">
      <c r="A15" s="218" t="s">
        <v>79</v>
      </c>
      <c r="B15" s="219"/>
      <c r="C15" s="219"/>
      <c r="D15" s="219"/>
    </row>
    <row r="16" spans="1:4" ht="12.75">
      <c r="A16" s="220"/>
      <c r="B16" s="221"/>
      <c r="C16" s="221"/>
      <c r="D16" s="221"/>
    </row>
    <row r="17" spans="1:4" ht="15" customHeight="1">
      <c r="A17" s="220" t="s">
        <v>48</v>
      </c>
      <c r="B17" s="221"/>
      <c r="C17" s="221"/>
      <c r="D17" s="221"/>
    </row>
    <row r="18" spans="1:4" s="34" customFormat="1" ht="15" customHeight="1">
      <c r="A18" s="220" t="s">
        <v>49</v>
      </c>
      <c r="B18" s="221"/>
      <c r="C18" s="221"/>
      <c r="D18" s="221"/>
    </row>
    <row r="19" spans="1:4" ht="25.5" customHeight="1">
      <c r="A19" s="108" t="s">
        <v>50</v>
      </c>
      <c r="B19" s="108" t="s">
        <v>56</v>
      </c>
      <c r="C19" s="108" t="s">
        <v>15</v>
      </c>
      <c r="D19" s="108" t="s">
        <v>1</v>
      </c>
    </row>
    <row r="20" spans="1:4" ht="12.75">
      <c r="A20" s="17" t="s">
        <v>2</v>
      </c>
      <c r="B20" s="18" t="s">
        <v>80</v>
      </c>
      <c r="C20" s="19">
        <v>8.3299999999999999E-2</v>
      </c>
      <c r="D20" s="20">
        <f>C20*D14</f>
        <v>0</v>
      </c>
    </row>
    <row r="21" spans="1:4" ht="25.5" hidden="1">
      <c r="A21" s="17" t="s">
        <v>4</v>
      </c>
      <c r="B21" s="18" t="s">
        <v>81</v>
      </c>
      <c r="C21" s="19">
        <v>2.7799999999999998E-2</v>
      </c>
      <c r="D21" s="20">
        <f>D14*C21</f>
        <v>0</v>
      </c>
    </row>
    <row r="22" spans="1:4" ht="12.75">
      <c r="A22" s="175" t="s">
        <v>113</v>
      </c>
      <c r="B22" s="175"/>
      <c r="C22" s="21">
        <f>SUM(C20:C21)</f>
        <v>0.1111</v>
      </c>
      <c r="D22" s="22">
        <f>SUM(D20:D21)</f>
        <v>0</v>
      </c>
    </row>
    <row r="23" spans="1:4" ht="25.5">
      <c r="A23" s="17" t="s">
        <v>5</v>
      </c>
      <c r="B23" s="18" t="s">
        <v>114</v>
      </c>
      <c r="C23" s="19">
        <f>C22*C39</f>
        <v>3.7551800000000003E-2</v>
      </c>
      <c r="D23" s="20">
        <f>D14*C23</f>
        <v>0</v>
      </c>
    </row>
    <row r="24" spans="1:4" ht="12.75">
      <c r="A24" s="175" t="s">
        <v>82</v>
      </c>
      <c r="B24" s="175"/>
      <c r="C24" s="21">
        <f>SUM(C22:C23)</f>
        <v>0.1486518</v>
      </c>
      <c r="D24" s="22">
        <f>SUM(D22:D23)</f>
        <v>0</v>
      </c>
    </row>
    <row r="25" spans="1:4" ht="53.25" customHeight="1">
      <c r="A25" s="206" t="s">
        <v>84</v>
      </c>
      <c r="B25" s="207"/>
      <c r="C25" s="207"/>
      <c r="D25" s="208"/>
    </row>
    <row r="26" spans="1:4" ht="40.5" customHeight="1">
      <c r="A26" s="209" t="s">
        <v>85</v>
      </c>
      <c r="B26" s="210"/>
      <c r="C26" s="210"/>
      <c r="D26" s="211"/>
    </row>
    <row r="27" spans="1:4" ht="51.75" customHeight="1">
      <c r="A27" s="212" t="s">
        <v>86</v>
      </c>
      <c r="B27" s="213"/>
      <c r="C27" s="213"/>
      <c r="D27" s="214"/>
    </row>
    <row r="28" spans="1:4" ht="15" customHeight="1">
      <c r="A28" s="101"/>
      <c r="B28" s="102"/>
      <c r="C28" s="102"/>
      <c r="D28" s="102"/>
    </row>
    <row r="29" spans="1:4" ht="25.5" customHeight="1">
      <c r="A29" s="184" t="s">
        <v>51</v>
      </c>
      <c r="B29" s="185"/>
      <c r="C29" s="185"/>
      <c r="D29" s="185"/>
    </row>
    <row r="30" spans="1:4" ht="17.25" customHeight="1">
      <c r="A30" s="10" t="s">
        <v>55</v>
      </c>
      <c r="B30" s="10" t="s">
        <v>57</v>
      </c>
      <c r="C30" s="10" t="s">
        <v>15</v>
      </c>
      <c r="D30" s="10" t="s">
        <v>1</v>
      </c>
    </row>
    <row r="31" spans="1:4" ht="12.75">
      <c r="A31" s="11" t="s">
        <v>2</v>
      </c>
      <c r="B31" s="12" t="s">
        <v>16</v>
      </c>
      <c r="C31" s="13">
        <f>'Motorista - SALVADOR'!C45</f>
        <v>0.2</v>
      </c>
      <c r="D31" s="14">
        <f>D14*C31</f>
        <v>0</v>
      </c>
    </row>
    <row r="32" spans="1:4" ht="12.75">
      <c r="A32" s="11" t="s">
        <v>4</v>
      </c>
      <c r="B32" s="12" t="s">
        <v>18</v>
      </c>
      <c r="C32" s="13">
        <f>'Motorista - SALVADOR'!C46</f>
        <v>2.5000000000000001E-2</v>
      </c>
      <c r="D32" s="14">
        <f>D14*C32</f>
        <v>0</v>
      </c>
    </row>
    <row r="33" spans="1:4" ht="12.75">
      <c r="A33" s="11" t="s">
        <v>5</v>
      </c>
      <c r="B33" s="12" t="s">
        <v>52</v>
      </c>
      <c r="C33" s="13">
        <f>'Motorista - SALVADOR'!C47</f>
        <v>0</v>
      </c>
      <c r="D33" s="14">
        <f>D14*C33</f>
        <v>0</v>
      </c>
    </row>
    <row r="34" spans="1:4" ht="12.75">
      <c r="A34" s="11" t="s">
        <v>6</v>
      </c>
      <c r="B34" s="12" t="s">
        <v>53</v>
      </c>
      <c r="C34" s="13">
        <f>'Motorista - SALVADOR'!C48</f>
        <v>1.4999999999999999E-2</v>
      </c>
      <c r="D34" s="14">
        <f>D14*C34</f>
        <v>0</v>
      </c>
    </row>
    <row r="35" spans="1:4" ht="12.75">
      <c r="A35" s="11" t="s">
        <v>7</v>
      </c>
      <c r="B35" s="12" t="s">
        <v>54</v>
      </c>
      <c r="C35" s="13">
        <f>'Motorista - SALVADOR'!C49</f>
        <v>0.01</v>
      </c>
      <c r="D35" s="14">
        <f>D14*C35</f>
        <v>0</v>
      </c>
    </row>
    <row r="36" spans="1:4" ht="12.75">
      <c r="A36" s="11" t="s">
        <v>8</v>
      </c>
      <c r="B36" s="12" t="s">
        <v>20</v>
      </c>
      <c r="C36" s="13">
        <f>'Motorista - SALVADOR'!C50</f>
        <v>6.0000000000000001E-3</v>
      </c>
      <c r="D36" s="14">
        <f>D14*C36</f>
        <v>0</v>
      </c>
    </row>
    <row r="37" spans="1:4" ht="12.75">
      <c r="A37" s="11" t="s">
        <v>9</v>
      </c>
      <c r="B37" s="12" t="s">
        <v>17</v>
      </c>
      <c r="C37" s="13">
        <f>'Motorista - SALVADOR'!C51</f>
        <v>2E-3</v>
      </c>
      <c r="D37" s="14">
        <f>D14*C37</f>
        <v>0</v>
      </c>
    </row>
    <row r="38" spans="1:4" ht="12.75">
      <c r="A38" s="11" t="s">
        <v>10</v>
      </c>
      <c r="B38" s="12" t="s">
        <v>19</v>
      </c>
      <c r="C38" s="13">
        <f>'Motorista - SALVADOR'!C52</f>
        <v>0.08</v>
      </c>
      <c r="D38" s="14">
        <f>D14*C38</f>
        <v>0</v>
      </c>
    </row>
    <row r="39" spans="1:4" ht="12.75">
      <c r="A39" s="205" t="s">
        <v>91</v>
      </c>
      <c r="B39" s="205"/>
      <c r="C39" s="15">
        <f>SUM(C31:C38)</f>
        <v>0.33800000000000002</v>
      </c>
      <c r="D39" s="16">
        <f>SUM(D31:D38)</f>
        <v>0</v>
      </c>
    </row>
    <row r="40" spans="1:4" ht="27" customHeight="1">
      <c r="A40" s="206" t="s">
        <v>87</v>
      </c>
      <c r="B40" s="207"/>
      <c r="C40" s="207"/>
      <c r="D40" s="208"/>
    </row>
    <row r="41" spans="1:4" ht="27" customHeight="1">
      <c r="A41" s="209" t="s">
        <v>88</v>
      </c>
      <c r="B41" s="210"/>
      <c r="C41" s="210"/>
      <c r="D41" s="211"/>
    </row>
    <row r="42" spans="1:4" ht="27" customHeight="1">
      <c r="A42" s="212" t="s">
        <v>89</v>
      </c>
      <c r="B42" s="213"/>
      <c r="C42" s="213"/>
      <c r="D42" s="214"/>
    </row>
    <row r="43" spans="1:4" ht="15" customHeight="1">
      <c r="A43" s="102"/>
      <c r="B43" s="102"/>
      <c r="C43" s="102"/>
      <c r="D43" s="102"/>
    </row>
    <row r="44" spans="1:4" ht="29.25" customHeight="1">
      <c r="A44" s="184" t="s">
        <v>59</v>
      </c>
      <c r="B44" s="185"/>
      <c r="C44" s="185"/>
      <c r="D44" s="185"/>
    </row>
    <row r="45" spans="1:4" ht="25.5">
      <c r="A45" s="108">
        <v>2</v>
      </c>
      <c r="B45" s="108" t="s">
        <v>61</v>
      </c>
      <c r="C45" s="108" t="s">
        <v>15</v>
      </c>
      <c r="D45" s="108" t="s">
        <v>1</v>
      </c>
    </row>
    <row r="46" spans="1:4" ht="25.5">
      <c r="A46" s="109" t="s">
        <v>50</v>
      </c>
      <c r="B46" s="23" t="s">
        <v>56</v>
      </c>
      <c r="C46" s="28">
        <f>C24</f>
        <v>0.1486518</v>
      </c>
      <c r="D46" s="24">
        <f>D24</f>
        <v>0</v>
      </c>
    </row>
    <row r="47" spans="1:4" ht="12.75">
      <c r="A47" s="109" t="s">
        <v>55</v>
      </c>
      <c r="B47" s="23" t="s">
        <v>57</v>
      </c>
      <c r="C47" s="28">
        <f>C39</f>
        <v>0.33800000000000002</v>
      </c>
      <c r="D47" s="24">
        <f>D39</f>
        <v>0</v>
      </c>
    </row>
    <row r="48" spans="1:4" ht="12.75">
      <c r="A48" s="175" t="s">
        <v>93</v>
      </c>
      <c r="B48" s="175"/>
      <c r="C48" s="29" t="s">
        <v>62</v>
      </c>
      <c r="D48" s="8">
        <f>SUM(D46:D47)</f>
        <v>0</v>
      </c>
    </row>
    <row r="49" spans="1:4">
      <c r="A49" s="63"/>
      <c r="B49" s="64"/>
      <c r="C49" s="64"/>
      <c r="D49" s="64"/>
    </row>
    <row r="50" spans="1:4" ht="27" customHeight="1">
      <c r="A50" s="184" t="s">
        <v>94</v>
      </c>
      <c r="B50" s="185"/>
      <c r="C50" s="185"/>
      <c r="D50" s="185"/>
    </row>
    <row r="51" spans="1:4" ht="18.75" customHeight="1">
      <c r="A51" s="108">
        <v>3</v>
      </c>
      <c r="B51" s="108" t="s">
        <v>21</v>
      </c>
      <c r="C51" s="108" t="s">
        <v>15</v>
      </c>
      <c r="D51" s="108" t="s">
        <v>1</v>
      </c>
    </row>
    <row r="52" spans="1:4" ht="12.75">
      <c r="A52" s="109" t="s">
        <v>2</v>
      </c>
      <c r="B52" s="50" t="s">
        <v>22</v>
      </c>
      <c r="C52" s="53">
        <f>'Motorista - SALVADOR'!C79</f>
        <v>4.1999999999999997E-3</v>
      </c>
      <c r="D52" s="24">
        <f t="shared" ref="D52:D57" si="0">D$14*C52</f>
        <v>0</v>
      </c>
    </row>
    <row r="53" spans="1:4" ht="62.25">
      <c r="A53" s="109" t="s">
        <v>4</v>
      </c>
      <c r="B53" s="50" t="s">
        <v>120</v>
      </c>
      <c r="C53" s="53">
        <f>'Motorista - SALVADOR'!C80</f>
        <v>3.3599999999999998E-4</v>
      </c>
      <c r="D53" s="24">
        <f t="shared" si="0"/>
        <v>0</v>
      </c>
    </row>
    <row r="54" spans="1:4" ht="62.25" hidden="1">
      <c r="A54" s="109" t="s">
        <v>5</v>
      </c>
      <c r="B54" s="50" t="s">
        <v>121</v>
      </c>
      <c r="C54" s="53">
        <f>'Motorista - SALVADOR'!C81</f>
        <v>7.0980000000000001E-4</v>
      </c>
      <c r="D54" s="24">
        <f t="shared" si="0"/>
        <v>0</v>
      </c>
    </row>
    <row r="55" spans="1:4" ht="12.75">
      <c r="A55" s="109" t="s">
        <v>6</v>
      </c>
      <c r="B55" s="50" t="s">
        <v>23</v>
      </c>
      <c r="C55" s="53">
        <f>'Motorista - SALVADOR'!C82</f>
        <v>1.9400000000000001E-2</v>
      </c>
      <c r="D55" s="24">
        <f t="shared" si="0"/>
        <v>0</v>
      </c>
    </row>
    <row r="56" spans="1:4" ht="62.25">
      <c r="A56" s="109" t="s">
        <v>7</v>
      </c>
      <c r="B56" s="50" t="s">
        <v>122</v>
      </c>
      <c r="C56" s="53">
        <f>'Motorista - SALVADOR'!C83</f>
        <v>6.5572000000000009E-3</v>
      </c>
      <c r="D56" s="24">
        <f t="shared" si="0"/>
        <v>0</v>
      </c>
    </row>
    <row r="57" spans="1:4" ht="62.25">
      <c r="A57" s="109" t="s">
        <v>8</v>
      </c>
      <c r="B57" s="50" t="s">
        <v>123</v>
      </c>
      <c r="C57" s="53">
        <f>'Motorista - SALVADOR'!C84</f>
        <v>3.2786000000000004E-3</v>
      </c>
      <c r="D57" s="24">
        <f t="shared" si="0"/>
        <v>0</v>
      </c>
    </row>
    <row r="58" spans="1:4" ht="12.75">
      <c r="A58" s="175" t="s">
        <v>95</v>
      </c>
      <c r="B58" s="175"/>
      <c r="C58" s="25">
        <f>SUM(C52:C57)</f>
        <v>3.4481600000000001E-2</v>
      </c>
      <c r="D58" s="8">
        <f>SUM(D52:D57)</f>
        <v>0</v>
      </c>
    </row>
    <row r="59" spans="1:4" ht="66" customHeight="1">
      <c r="A59" s="188" t="s">
        <v>124</v>
      </c>
      <c r="B59" s="189"/>
      <c r="C59" s="189"/>
      <c r="D59" s="189"/>
    </row>
    <row r="60" spans="1:4" ht="12.75">
      <c r="A60" s="180"/>
      <c r="B60" s="181"/>
      <c r="C60" s="181"/>
      <c r="D60" s="181"/>
    </row>
    <row r="61" spans="1:4" s="30" customFormat="1" ht="12.75">
      <c r="A61" s="182" t="s">
        <v>67</v>
      </c>
      <c r="B61" s="182"/>
      <c r="C61" s="182"/>
      <c r="D61" s="182"/>
    </row>
    <row r="62" spans="1:4" ht="12.75">
      <c r="A62" s="108">
        <v>6</v>
      </c>
      <c r="B62" s="108" t="s">
        <v>24</v>
      </c>
      <c r="C62" s="108" t="s">
        <v>15</v>
      </c>
      <c r="D62" s="108" t="s">
        <v>1</v>
      </c>
    </row>
    <row r="63" spans="1:4" ht="12.75">
      <c r="A63" s="7" t="s">
        <v>2</v>
      </c>
      <c r="B63" s="31" t="s">
        <v>25</v>
      </c>
      <c r="C63" s="51">
        <f>'Motorista - SALVADOR'!C118</f>
        <v>0</v>
      </c>
      <c r="D63" s="4">
        <f>(D14+D48+D58)*C63</f>
        <v>0</v>
      </c>
    </row>
    <row r="64" spans="1:4" ht="12.75">
      <c r="A64" s="7" t="s">
        <v>4</v>
      </c>
      <c r="B64" s="31" t="s">
        <v>27</v>
      </c>
      <c r="C64" s="51">
        <f>'Motorista - SALVADOR'!C119</f>
        <v>0</v>
      </c>
      <c r="D64" s="4">
        <f>(D14+D48+D58+D63)*C64</f>
        <v>0</v>
      </c>
    </row>
    <row r="65" spans="1:4" ht="12.75">
      <c r="A65" s="7" t="s">
        <v>5</v>
      </c>
      <c r="B65" s="31" t="s">
        <v>26</v>
      </c>
      <c r="C65" s="41">
        <f>SUM(C66:C68)</f>
        <v>8.6499999999999994E-2</v>
      </c>
      <c r="D65" s="32">
        <f>((D78+D63+D64)/(1-C65))*C65</f>
        <v>0</v>
      </c>
    </row>
    <row r="66" spans="1:4" ht="12.75">
      <c r="A66" s="9"/>
      <c r="B66" s="31" t="s">
        <v>43</v>
      </c>
      <c r="C66" s="51">
        <f>'Motorista - SALVADOR'!C121</f>
        <v>6.4999999999999997E-3</v>
      </c>
      <c r="D66" s="4">
        <f>((D78+D63+D64)/(1-C65))*C66</f>
        <v>0</v>
      </c>
    </row>
    <row r="67" spans="1:4" ht="12.75">
      <c r="A67" s="9"/>
      <c r="B67" s="31" t="s">
        <v>44</v>
      </c>
      <c r="C67" s="51">
        <f>'Motorista - SALVADOR'!C122</f>
        <v>0.03</v>
      </c>
      <c r="D67" s="4">
        <f>((D78+D63+D64)/(1-C65))*C67</f>
        <v>0</v>
      </c>
    </row>
    <row r="68" spans="1:4" ht="12.75">
      <c r="A68" s="9"/>
      <c r="B68" s="31" t="s">
        <v>45</v>
      </c>
      <c r="C68" s="51">
        <f>'Motorista - SALVADOR'!C123</f>
        <v>0.05</v>
      </c>
      <c r="D68" s="4">
        <f>((D78+D63+D64)/(1-C65))*C68</f>
        <v>0</v>
      </c>
    </row>
    <row r="69" spans="1:4" ht="12.75">
      <c r="A69" s="2"/>
      <c r="B69" s="106" t="s">
        <v>110</v>
      </c>
      <c r="C69" s="26"/>
      <c r="D69" s="8">
        <f>D63+D64+D65</f>
        <v>0</v>
      </c>
    </row>
    <row r="70" spans="1:4" ht="12.75">
      <c r="A70" s="39" t="s">
        <v>111</v>
      </c>
      <c r="B70" s="38"/>
      <c r="C70" s="38"/>
      <c r="D70" s="34"/>
    </row>
    <row r="71" spans="1:4" ht="12.75">
      <c r="A71" s="39" t="s">
        <v>112</v>
      </c>
      <c r="B71" s="34"/>
      <c r="C71" s="34"/>
      <c r="D71" s="34"/>
    </row>
    <row r="72" spans="1:4">
      <c r="A72" s="34"/>
      <c r="B72" s="34"/>
      <c r="C72" s="34"/>
      <c r="D72" s="34"/>
    </row>
    <row r="73" spans="1:4" ht="12.75">
      <c r="A73" s="182" t="s">
        <v>68</v>
      </c>
      <c r="B73" s="182"/>
      <c r="C73" s="182"/>
      <c r="D73" s="182"/>
    </row>
    <row r="74" spans="1:4" ht="24" customHeight="1">
      <c r="A74" s="2"/>
      <c r="B74" s="183" t="s">
        <v>28</v>
      </c>
      <c r="C74" s="183"/>
      <c r="D74" s="108" t="s">
        <v>29</v>
      </c>
    </row>
    <row r="75" spans="1:4" ht="12.75">
      <c r="A75" s="27" t="s">
        <v>2</v>
      </c>
      <c r="B75" s="174" t="s">
        <v>30</v>
      </c>
      <c r="C75" s="174"/>
      <c r="D75" s="24">
        <f>D14</f>
        <v>0</v>
      </c>
    </row>
    <row r="76" spans="1:4" ht="12.75">
      <c r="A76" s="27" t="s">
        <v>4</v>
      </c>
      <c r="B76" s="174" t="s">
        <v>69</v>
      </c>
      <c r="C76" s="174"/>
      <c r="D76" s="24">
        <f>D48</f>
        <v>0</v>
      </c>
    </row>
    <row r="77" spans="1:4" ht="12.75">
      <c r="A77" s="27" t="s">
        <v>5</v>
      </c>
      <c r="B77" s="174" t="s">
        <v>70</v>
      </c>
      <c r="C77" s="174"/>
      <c r="D77" s="24">
        <f>D58</f>
        <v>0</v>
      </c>
    </row>
    <row r="78" spans="1:4" ht="16.5" customHeight="1">
      <c r="A78" s="175" t="s">
        <v>73</v>
      </c>
      <c r="B78" s="175"/>
      <c r="C78" s="175"/>
      <c r="D78" s="8">
        <f>SUM(D75:D77)</f>
        <v>0</v>
      </c>
    </row>
    <row r="79" spans="1:4" ht="12.75">
      <c r="A79" s="27" t="s">
        <v>8</v>
      </c>
      <c r="B79" s="177" t="s">
        <v>74</v>
      </c>
      <c r="C79" s="177"/>
      <c r="D79" s="24">
        <f>D69</f>
        <v>0</v>
      </c>
    </row>
    <row r="80" spans="1:4" ht="16.5" customHeight="1">
      <c r="A80" s="175" t="s">
        <v>31</v>
      </c>
      <c r="B80" s="175"/>
      <c r="C80" s="175"/>
      <c r="D80" s="8">
        <f>TRUNC((D78+D79),2)</f>
        <v>0</v>
      </c>
    </row>
    <row r="81" spans="1:4" ht="12.75" hidden="1" customHeight="1">
      <c r="A81" s="176" t="s">
        <v>115</v>
      </c>
      <c r="B81" s="176"/>
      <c r="C81" s="176"/>
      <c r="D81" s="176"/>
    </row>
    <row r="82" spans="1:4"/>
    <row r="85" spans="1:4" hidden="1">
      <c r="C85" s="33"/>
    </row>
  </sheetData>
  <sheetProtection formatCells="0" formatColumns="0" formatRows="0" insertColumns="0" insertRows="0"/>
  <mergeCells count="39">
    <mergeCell ref="A8:D8"/>
    <mergeCell ref="A5:B5"/>
    <mergeCell ref="C5:D5"/>
    <mergeCell ref="A6:B6"/>
    <mergeCell ref="C6:D6"/>
    <mergeCell ref="A10:D10"/>
    <mergeCell ref="A18:D18"/>
    <mergeCell ref="B11:C11"/>
    <mergeCell ref="B12:C12"/>
    <mergeCell ref="A14:C14"/>
    <mergeCell ref="A15:D15"/>
    <mergeCell ref="A22:B22"/>
    <mergeCell ref="A16:D16"/>
    <mergeCell ref="A17:D17"/>
    <mergeCell ref="A24:B24"/>
    <mergeCell ref="A25:D25"/>
    <mergeCell ref="A26:D26"/>
    <mergeCell ref="A27:D27"/>
    <mergeCell ref="A29:D29"/>
    <mergeCell ref="A39:B39"/>
    <mergeCell ref="A40:D40"/>
    <mergeCell ref="A41:D41"/>
    <mergeCell ref="A42:D42"/>
    <mergeCell ref="A44:D44"/>
    <mergeCell ref="A48:B48"/>
    <mergeCell ref="A50:D50"/>
    <mergeCell ref="A58:B58"/>
    <mergeCell ref="A59:D59"/>
    <mergeCell ref="A60:D60"/>
    <mergeCell ref="A61:D61"/>
    <mergeCell ref="B79:C79"/>
    <mergeCell ref="A80:C80"/>
    <mergeCell ref="A81:D81"/>
    <mergeCell ref="A73:D73"/>
    <mergeCell ref="B74:C74"/>
    <mergeCell ref="B75:C75"/>
    <mergeCell ref="B76:C76"/>
    <mergeCell ref="B77:C77"/>
    <mergeCell ref="A78:C78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27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86"/>
  <sheetViews>
    <sheetView showGridLines="0" view="pageBreakPreview" zoomScaleNormal="100" zoomScaleSheetLayoutView="100" workbookViewId="0">
      <selection activeCell="A8" sqref="A8:D8"/>
    </sheetView>
  </sheetViews>
  <sheetFormatPr defaultColWidth="0" defaultRowHeight="12" zeroHeight="1"/>
  <cols>
    <col min="1" max="1" width="5" style="49" customWidth="1"/>
    <col min="2" max="2" width="40.140625" style="49" customWidth="1"/>
    <col min="3" max="3" width="18" style="49" customWidth="1"/>
    <col min="4" max="4" width="18.28515625" style="49" customWidth="1"/>
    <col min="5" max="5" width="17.28515625" style="49" hidden="1" customWidth="1"/>
    <col min="6" max="16384" width="0" style="49" hidden="1"/>
  </cols>
  <sheetData>
    <row r="1" spans="1:4" ht="12.75">
      <c r="A1" s="55" t="s">
        <v>127</v>
      </c>
      <c r="B1" s="42"/>
      <c r="C1" s="42"/>
      <c r="D1" s="43"/>
    </row>
    <row r="2" spans="1:4" ht="12.75">
      <c r="A2" s="55" t="s">
        <v>163</v>
      </c>
      <c r="B2" s="44"/>
      <c r="C2" s="44"/>
      <c r="D2" s="45"/>
    </row>
    <row r="3" spans="1:4" ht="12.75">
      <c r="A3" s="55" t="s">
        <v>164</v>
      </c>
      <c r="B3" s="44"/>
      <c r="C3" s="44"/>
      <c r="D3" s="45"/>
    </row>
    <row r="4" spans="1:4">
      <c r="A4" s="5"/>
      <c r="B4" s="5"/>
      <c r="C4" s="5"/>
      <c r="D4" s="5"/>
    </row>
    <row r="5" spans="1:4" ht="12.75">
      <c r="A5" s="163" t="s">
        <v>37</v>
      </c>
      <c r="B5" s="163"/>
      <c r="C5" s="164" t="s">
        <v>218</v>
      </c>
      <c r="D5" s="164"/>
    </row>
    <row r="6" spans="1:4" ht="12.75">
      <c r="A6" s="163" t="s">
        <v>33</v>
      </c>
      <c r="B6" s="163"/>
      <c r="C6" s="165" t="s">
        <v>125</v>
      </c>
      <c r="D6" s="165"/>
    </row>
    <row r="7" spans="1:4" s="76" customFormat="1" ht="12.75">
      <c r="A7" s="160"/>
      <c r="B7" s="160"/>
      <c r="C7" s="161"/>
      <c r="D7" s="161"/>
    </row>
    <row r="8" spans="1:4" s="76" customFormat="1" ht="12.75">
      <c r="A8" s="232" t="s">
        <v>254</v>
      </c>
      <c r="B8" s="232"/>
      <c r="C8" s="232"/>
      <c r="D8" s="232"/>
    </row>
    <row r="9" spans="1:4"/>
    <row r="10" spans="1:4" ht="12.75">
      <c r="A10" s="233" t="s">
        <v>42</v>
      </c>
      <c r="B10" s="233"/>
      <c r="C10" s="233"/>
      <c r="D10" s="233"/>
    </row>
    <row r="11" spans="1:4" ht="12.75">
      <c r="A11" s="61">
        <v>1</v>
      </c>
      <c r="B11" s="228" t="s">
        <v>0</v>
      </c>
      <c r="C11" s="228"/>
      <c r="D11" s="61" t="s">
        <v>1</v>
      </c>
    </row>
    <row r="12" spans="1:4" ht="12.75">
      <c r="A12" s="7" t="s">
        <v>2</v>
      </c>
      <c r="B12" s="163" t="s">
        <v>165</v>
      </c>
      <c r="C12" s="163"/>
      <c r="D12" s="83">
        <f>'Motorista - SALVADOR'!D28/220</f>
        <v>0</v>
      </c>
    </row>
    <row r="13" spans="1:4" ht="12.75">
      <c r="A13" s="7" t="s">
        <v>4</v>
      </c>
      <c r="B13" s="46" t="s">
        <v>166</v>
      </c>
      <c r="C13" s="132">
        <v>1</v>
      </c>
      <c r="D13" s="1">
        <f>D12*C13</f>
        <v>0</v>
      </c>
    </row>
    <row r="14" spans="1:4" ht="15" customHeight="1">
      <c r="A14" s="229" t="s">
        <v>83</v>
      </c>
      <c r="B14" s="230"/>
      <c r="C14" s="231"/>
      <c r="D14" s="8">
        <f>SUM(D12:D13)</f>
        <v>0</v>
      </c>
    </row>
    <row r="15" spans="1:4" ht="24" customHeight="1">
      <c r="A15" s="218" t="s">
        <v>79</v>
      </c>
      <c r="B15" s="219"/>
      <c r="C15" s="219"/>
      <c r="D15" s="219"/>
    </row>
    <row r="16" spans="1:4" ht="12.75">
      <c r="A16" s="220"/>
      <c r="B16" s="221"/>
      <c r="C16" s="221"/>
      <c r="D16" s="221"/>
    </row>
    <row r="17" spans="1:4" ht="15" customHeight="1">
      <c r="A17" s="220" t="s">
        <v>48</v>
      </c>
      <c r="B17" s="221"/>
      <c r="C17" s="221"/>
      <c r="D17" s="221"/>
    </row>
    <row r="18" spans="1:4" s="34" customFormat="1" ht="15" customHeight="1">
      <c r="A18" s="220" t="s">
        <v>49</v>
      </c>
      <c r="B18" s="221"/>
      <c r="C18" s="221"/>
      <c r="D18" s="221"/>
    </row>
    <row r="19" spans="1:4" ht="25.5" customHeight="1">
      <c r="A19" s="58" t="s">
        <v>50</v>
      </c>
      <c r="B19" s="58" t="s">
        <v>56</v>
      </c>
      <c r="C19" s="58" t="s">
        <v>15</v>
      </c>
      <c r="D19" s="58" t="s">
        <v>1</v>
      </c>
    </row>
    <row r="20" spans="1:4" ht="12.75">
      <c r="A20" s="17" t="s">
        <v>2</v>
      </c>
      <c r="B20" s="18" t="s">
        <v>80</v>
      </c>
      <c r="C20" s="19">
        <v>8.3299999999999999E-2</v>
      </c>
      <c r="D20" s="20">
        <f>C20*D14</f>
        <v>0</v>
      </c>
    </row>
    <row r="21" spans="1:4" ht="25.5">
      <c r="A21" s="17" t="s">
        <v>4</v>
      </c>
      <c r="B21" s="18" t="s">
        <v>81</v>
      </c>
      <c r="C21" s="19">
        <v>2.7799999999999998E-2</v>
      </c>
      <c r="D21" s="20">
        <f>D14*C21</f>
        <v>0</v>
      </c>
    </row>
    <row r="22" spans="1:4" ht="12.75">
      <c r="A22" s="175" t="s">
        <v>113</v>
      </c>
      <c r="B22" s="175"/>
      <c r="C22" s="21">
        <f>SUM(C20:C21)</f>
        <v>0.1111</v>
      </c>
      <c r="D22" s="22">
        <f>SUM(D20:D21)</f>
        <v>0</v>
      </c>
    </row>
    <row r="23" spans="1:4" ht="25.5">
      <c r="A23" s="17" t="s">
        <v>5</v>
      </c>
      <c r="B23" s="18" t="s">
        <v>114</v>
      </c>
      <c r="C23" s="19">
        <f>C22*C39</f>
        <v>3.7551800000000003E-2</v>
      </c>
      <c r="D23" s="20">
        <f>D14*C23</f>
        <v>0</v>
      </c>
    </row>
    <row r="24" spans="1:4" ht="12.75">
      <c r="A24" s="175" t="s">
        <v>82</v>
      </c>
      <c r="B24" s="175"/>
      <c r="C24" s="21">
        <f>SUM(C22:C23)</f>
        <v>0.1486518</v>
      </c>
      <c r="D24" s="22">
        <f>SUM(D22:D23)</f>
        <v>0</v>
      </c>
    </row>
    <row r="25" spans="1:4" ht="53.25" customHeight="1">
      <c r="A25" s="206" t="s">
        <v>84</v>
      </c>
      <c r="B25" s="207"/>
      <c r="C25" s="207"/>
      <c r="D25" s="208"/>
    </row>
    <row r="26" spans="1:4" ht="40.5" customHeight="1">
      <c r="A26" s="209" t="s">
        <v>85</v>
      </c>
      <c r="B26" s="210"/>
      <c r="C26" s="210"/>
      <c r="D26" s="211"/>
    </row>
    <row r="27" spans="1:4" ht="51.75" customHeight="1">
      <c r="A27" s="212" t="s">
        <v>86</v>
      </c>
      <c r="B27" s="213"/>
      <c r="C27" s="213"/>
      <c r="D27" s="214"/>
    </row>
    <row r="28" spans="1:4" ht="15" customHeight="1">
      <c r="A28" s="59"/>
      <c r="B28" s="60"/>
      <c r="C28" s="60"/>
      <c r="D28" s="60"/>
    </row>
    <row r="29" spans="1:4" ht="25.5" customHeight="1">
      <c r="A29" s="184" t="s">
        <v>51</v>
      </c>
      <c r="B29" s="185"/>
      <c r="C29" s="185"/>
      <c r="D29" s="185"/>
    </row>
    <row r="30" spans="1:4" ht="17.25" customHeight="1">
      <c r="A30" s="10" t="s">
        <v>55</v>
      </c>
      <c r="B30" s="10" t="s">
        <v>57</v>
      </c>
      <c r="C30" s="10" t="s">
        <v>15</v>
      </c>
      <c r="D30" s="10" t="s">
        <v>1</v>
      </c>
    </row>
    <row r="31" spans="1:4" ht="12.75">
      <c r="A31" s="11" t="s">
        <v>2</v>
      </c>
      <c r="B31" s="12" t="s">
        <v>16</v>
      </c>
      <c r="C31" s="13">
        <f>'Motorista - SALVADOR'!C45</f>
        <v>0.2</v>
      </c>
      <c r="D31" s="14">
        <f>D14*C31</f>
        <v>0</v>
      </c>
    </row>
    <row r="32" spans="1:4" ht="12.75">
      <c r="A32" s="11" t="s">
        <v>4</v>
      </c>
      <c r="B32" s="12" t="s">
        <v>18</v>
      </c>
      <c r="C32" s="13">
        <f>'Motorista - SALVADOR'!C46</f>
        <v>2.5000000000000001E-2</v>
      </c>
      <c r="D32" s="14">
        <f>D14*C32</f>
        <v>0</v>
      </c>
    </row>
    <row r="33" spans="1:4" ht="12.75">
      <c r="A33" s="11" t="s">
        <v>5</v>
      </c>
      <c r="B33" s="12" t="s">
        <v>52</v>
      </c>
      <c r="C33" s="13">
        <f>'Motorista - SALVADOR'!C47</f>
        <v>0</v>
      </c>
      <c r="D33" s="14">
        <f>D14*C33</f>
        <v>0</v>
      </c>
    </row>
    <row r="34" spans="1:4" ht="12.75">
      <c r="A34" s="11" t="s">
        <v>6</v>
      </c>
      <c r="B34" s="12" t="s">
        <v>53</v>
      </c>
      <c r="C34" s="13">
        <f>'Motorista - SALVADOR'!C48</f>
        <v>1.4999999999999999E-2</v>
      </c>
      <c r="D34" s="14">
        <f>D14*C34</f>
        <v>0</v>
      </c>
    </row>
    <row r="35" spans="1:4" ht="12.75">
      <c r="A35" s="11" t="s">
        <v>7</v>
      </c>
      <c r="B35" s="12" t="s">
        <v>54</v>
      </c>
      <c r="C35" s="13">
        <f>'Motorista - SALVADOR'!C49</f>
        <v>0.01</v>
      </c>
      <c r="D35" s="14">
        <f>D14*C35</f>
        <v>0</v>
      </c>
    </row>
    <row r="36" spans="1:4" ht="12.75">
      <c r="A36" s="11" t="s">
        <v>8</v>
      </c>
      <c r="B36" s="12" t="s">
        <v>20</v>
      </c>
      <c r="C36" s="13">
        <f>'Motorista - SALVADOR'!C50</f>
        <v>6.0000000000000001E-3</v>
      </c>
      <c r="D36" s="14">
        <f>D14*C36</f>
        <v>0</v>
      </c>
    </row>
    <row r="37" spans="1:4" ht="12.75">
      <c r="A37" s="11" t="s">
        <v>9</v>
      </c>
      <c r="B37" s="12" t="s">
        <v>17</v>
      </c>
      <c r="C37" s="13">
        <f>'Motorista - SALVADOR'!C51</f>
        <v>2E-3</v>
      </c>
      <c r="D37" s="14">
        <f>D14*C37</f>
        <v>0</v>
      </c>
    </row>
    <row r="38" spans="1:4" ht="12.75">
      <c r="A38" s="11" t="s">
        <v>10</v>
      </c>
      <c r="B38" s="12" t="s">
        <v>19</v>
      </c>
      <c r="C38" s="13">
        <f>'Motorista - SALVADOR'!C52</f>
        <v>0.08</v>
      </c>
      <c r="D38" s="14">
        <f>D14*C38</f>
        <v>0</v>
      </c>
    </row>
    <row r="39" spans="1:4" ht="12.75">
      <c r="A39" s="205" t="s">
        <v>91</v>
      </c>
      <c r="B39" s="205"/>
      <c r="C39" s="15">
        <f>SUM(C31:C38)</f>
        <v>0.33800000000000002</v>
      </c>
      <c r="D39" s="16">
        <f>SUM(D31:D38)</f>
        <v>0</v>
      </c>
    </row>
    <row r="40" spans="1:4" ht="27" customHeight="1">
      <c r="A40" s="206" t="s">
        <v>87</v>
      </c>
      <c r="B40" s="207"/>
      <c r="C40" s="207"/>
      <c r="D40" s="208"/>
    </row>
    <row r="41" spans="1:4" ht="27" customHeight="1">
      <c r="A41" s="209" t="s">
        <v>88</v>
      </c>
      <c r="B41" s="210"/>
      <c r="C41" s="210"/>
      <c r="D41" s="211"/>
    </row>
    <row r="42" spans="1:4" ht="27" customHeight="1">
      <c r="A42" s="212" t="s">
        <v>89</v>
      </c>
      <c r="B42" s="213"/>
      <c r="C42" s="213"/>
      <c r="D42" s="214"/>
    </row>
    <row r="43" spans="1:4" s="62" customFormat="1">
      <c r="A43" s="63"/>
      <c r="B43" s="64"/>
      <c r="C43" s="64"/>
      <c r="D43" s="64"/>
    </row>
    <row r="44" spans="1:4" ht="29.25" customHeight="1">
      <c r="A44" s="184" t="s">
        <v>59</v>
      </c>
      <c r="B44" s="185"/>
      <c r="C44" s="185"/>
      <c r="D44" s="185"/>
    </row>
    <row r="45" spans="1:4" ht="25.5">
      <c r="A45" s="58">
        <v>2</v>
      </c>
      <c r="B45" s="58" t="s">
        <v>61</v>
      </c>
      <c r="C45" s="58" t="s">
        <v>15</v>
      </c>
      <c r="D45" s="58" t="s">
        <v>1</v>
      </c>
    </row>
    <row r="46" spans="1:4" ht="25.5">
      <c r="A46" s="56" t="s">
        <v>50</v>
      </c>
      <c r="B46" s="23" t="s">
        <v>56</v>
      </c>
      <c r="C46" s="28">
        <f>C24</f>
        <v>0.1486518</v>
      </c>
      <c r="D46" s="24">
        <f>D24</f>
        <v>0</v>
      </c>
    </row>
    <row r="47" spans="1:4" ht="12.75">
      <c r="A47" s="56" t="s">
        <v>55</v>
      </c>
      <c r="B47" s="23" t="s">
        <v>57</v>
      </c>
      <c r="C47" s="28">
        <f>C39</f>
        <v>0.33800000000000002</v>
      </c>
      <c r="D47" s="24">
        <f>D39</f>
        <v>0</v>
      </c>
    </row>
    <row r="48" spans="1:4" ht="12.75">
      <c r="A48" s="175" t="s">
        <v>93</v>
      </c>
      <c r="B48" s="175"/>
      <c r="C48" s="29" t="s">
        <v>62</v>
      </c>
      <c r="D48" s="8">
        <f>SUM(D46:D47)</f>
        <v>0</v>
      </c>
    </row>
    <row r="49" spans="1:4">
      <c r="A49" s="36"/>
      <c r="B49" s="37"/>
      <c r="C49" s="37"/>
      <c r="D49" s="37"/>
    </row>
    <row r="50" spans="1:4">
      <c r="A50" s="36"/>
      <c r="B50" s="37"/>
      <c r="C50" s="37"/>
      <c r="D50" s="37"/>
    </row>
    <row r="51" spans="1:4" ht="27" customHeight="1">
      <c r="A51" s="184" t="s">
        <v>94</v>
      </c>
      <c r="B51" s="185"/>
      <c r="C51" s="185"/>
      <c r="D51" s="185"/>
    </row>
    <row r="52" spans="1:4" ht="18.75" customHeight="1">
      <c r="A52" s="58">
        <v>3</v>
      </c>
      <c r="B52" s="58" t="s">
        <v>21</v>
      </c>
      <c r="C52" s="58" t="s">
        <v>15</v>
      </c>
      <c r="D52" s="58" t="s">
        <v>1</v>
      </c>
    </row>
    <row r="53" spans="1:4" ht="12.75">
      <c r="A53" s="56" t="s">
        <v>2</v>
      </c>
      <c r="B53" s="50" t="s">
        <v>22</v>
      </c>
      <c r="C53" s="53">
        <f>'Motorista - SALVADOR'!C79</f>
        <v>4.1999999999999997E-3</v>
      </c>
      <c r="D53" s="24">
        <f t="shared" ref="D53:D58" si="0">D$14*C53</f>
        <v>0</v>
      </c>
    </row>
    <row r="54" spans="1:4" ht="62.25">
      <c r="A54" s="56" t="s">
        <v>4</v>
      </c>
      <c r="B54" s="50" t="s">
        <v>120</v>
      </c>
      <c r="C54" s="53">
        <f>'Motorista - SALVADOR'!C80</f>
        <v>3.3599999999999998E-4</v>
      </c>
      <c r="D54" s="24">
        <f t="shared" si="0"/>
        <v>0</v>
      </c>
    </row>
    <row r="55" spans="1:4" ht="62.25" hidden="1">
      <c r="A55" s="56" t="s">
        <v>5</v>
      </c>
      <c r="B55" s="50" t="s">
        <v>121</v>
      </c>
      <c r="C55" s="53">
        <f>'Motorista - SALVADOR'!C81</f>
        <v>7.0980000000000001E-4</v>
      </c>
      <c r="D55" s="24">
        <f t="shared" si="0"/>
        <v>0</v>
      </c>
    </row>
    <row r="56" spans="1:4" ht="12.75">
      <c r="A56" s="56" t="s">
        <v>6</v>
      </c>
      <c r="B56" s="50" t="s">
        <v>23</v>
      </c>
      <c r="C56" s="53">
        <f>'Motorista - SALVADOR'!C82</f>
        <v>1.9400000000000001E-2</v>
      </c>
      <c r="D56" s="24">
        <f t="shared" si="0"/>
        <v>0</v>
      </c>
    </row>
    <row r="57" spans="1:4" ht="62.25">
      <c r="A57" s="56" t="s">
        <v>7</v>
      </c>
      <c r="B57" s="50" t="s">
        <v>122</v>
      </c>
      <c r="C57" s="53">
        <f>'Motorista - SALVADOR'!C83</f>
        <v>6.5572000000000009E-3</v>
      </c>
      <c r="D57" s="24">
        <f t="shared" si="0"/>
        <v>0</v>
      </c>
    </row>
    <row r="58" spans="1:4" ht="62.25">
      <c r="A58" s="56" t="s">
        <v>8</v>
      </c>
      <c r="B58" s="50" t="s">
        <v>123</v>
      </c>
      <c r="C58" s="53">
        <f>'Motorista - SALVADOR'!C84</f>
        <v>3.2786000000000004E-3</v>
      </c>
      <c r="D58" s="24">
        <f t="shared" si="0"/>
        <v>0</v>
      </c>
    </row>
    <row r="59" spans="1:4" ht="12.75">
      <c r="A59" s="175" t="s">
        <v>95</v>
      </c>
      <c r="B59" s="175"/>
      <c r="C59" s="25">
        <f>SUM(C53:C58)</f>
        <v>3.4481600000000001E-2</v>
      </c>
      <c r="D59" s="8">
        <f>SUM(D53:D58)</f>
        <v>0</v>
      </c>
    </row>
    <row r="60" spans="1:4" ht="66" customHeight="1">
      <c r="A60" s="188" t="s">
        <v>124</v>
      </c>
      <c r="B60" s="189"/>
      <c r="C60" s="189"/>
      <c r="D60" s="189"/>
    </row>
    <row r="61" spans="1:4" ht="12.75">
      <c r="A61" s="59"/>
      <c r="B61" s="60"/>
      <c r="C61" s="60"/>
      <c r="D61" s="60"/>
    </row>
    <row r="62" spans="1:4" s="30" customFormat="1" ht="12.75">
      <c r="A62" s="182" t="s">
        <v>172</v>
      </c>
      <c r="B62" s="182"/>
      <c r="C62" s="182"/>
      <c r="D62" s="182"/>
    </row>
    <row r="63" spans="1:4" ht="12.75" hidden="1">
      <c r="A63" s="58">
        <v>6</v>
      </c>
      <c r="B63" s="58" t="s">
        <v>24</v>
      </c>
      <c r="C63" s="58" t="s">
        <v>15</v>
      </c>
      <c r="D63" s="58" t="s">
        <v>1</v>
      </c>
    </row>
    <row r="64" spans="1:4" ht="12.75">
      <c r="A64" s="7" t="s">
        <v>2</v>
      </c>
      <c r="B64" s="31" t="s">
        <v>25</v>
      </c>
      <c r="C64" s="51">
        <f>'Motorista - SALVADOR'!C118</f>
        <v>0</v>
      </c>
      <c r="D64" s="4">
        <f>(D14+D48+D59)*C64</f>
        <v>0</v>
      </c>
    </row>
    <row r="65" spans="1:4" ht="12.75">
      <c r="A65" s="7" t="s">
        <v>4</v>
      </c>
      <c r="B65" s="31" t="s">
        <v>27</v>
      </c>
      <c r="C65" s="51">
        <f>'Motorista - SALVADOR'!C119</f>
        <v>0</v>
      </c>
      <c r="D65" s="4">
        <f>(D14+D48+D59+D64)*C65</f>
        <v>0</v>
      </c>
    </row>
    <row r="66" spans="1:4" ht="12.75">
      <c r="A66" s="7" t="s">
        <v>5</v>
      </c>
      <c r="B66" s="31" t="s">
        <v>26</v>
      </c>
      <c r="C66" s="41">
        <f>SUM(C67:C69)</f>
        <v>8.6499999999999994E-2</v>
      </c>
      <c r="D66" s="32">
        <f>((D79+D64+D65)/(1-C66))*C66</f>
        <v>0</v>
      </c>
    </row>
    <row r="67" spans="1:4" ht="12.75">
      <c r="A67" s="9"/>
      <c r="B67" s="31" t="s">
        <v>43</v>
      </c>
      <c r="C67" s="51">
        <f>'Motorista - SALVADOR'!C121</f>
        <v>6.4999999999999997E-3</v>
      </c>
      <c r="D67" s="4">
        <f>((D79+D64+D65)/(1-C66))*C67</f>
        <v>0</v>
      </c>
    </row>
    <row r="68" spans="1:4" ht="12.75">
      <c r="A68" s="9"/>
      <c r="B68" s="31" t="s">
        <v>44</v>
      </c>
      <c r="C68" s="51">
        <f>'Motorista - SALVADOR'!C122</f>
        <v>0.03</v>
      </c>
      <c r="D68" s="4">
        <f>((D79+D64+D65)/(1-C66))*C68</f>
        <v>0</v>
      </c>
    </row>
    <row r="69" spans="1:4" ht="12.75">
      <c r="A69" s="9"/>
      <c r="B69" s="31" t="s">
        <v>45</v>
      </c>
      <c r="C69" s="51">
        <f>'Motorista - SALVADOR'!C123</f>
        <v>0.05</v>
      </c>
      <c r="D69" s="4">
        <f>((D79+D64+D65)/(1-C66))*C69</f>
        <v>0</v>
      </c>
    </row>
    <row r="70" spans="1:4" ht="12.75">
      <c r="A70" s="2"/>
      <c r="B70" s="57" t="s">
        <v>110</v>
      </c>
      <c r="C70" s="26"/>
      <c r="D70" s="8">
        <f>D64+D65+D66</f>
        <v>0</v>
      </c>
    </row>
    <row r="71" spans="1:4" ht="12.75">
      <c r="A71" s="39" t="s">
        <v>111</v>
      </c>
      <c r="B71" s="38"/>
      <c r="C71" s="38"/>
      <c r="D71" s="34"/>
    </row>
    <row r="72" spans="1:4" ht="12.75">
      <c r="A72" s="39" t="s">
        <v>112</v>
      </c>
      <c r="B72" s="34"/>
      <c r="C72" s="34"/>
      <c r="D72" s="34"/>
    </row>
    <row r="73" spans="1:4">
      <c r="A73" s="34"/>
      <c r="B73" s="34"/>
      <c r="C73" s="34"/>
      <c r="D73" s="34"/>
    </row>
    <row r="74" spans="1:4" ht="12.75">
      <c r="A74" s="182" t="s">
        <v>68</v>
      </c>
      <c r="B74" s="182"/>
      <c r="C74" s="182"/>
      <c r="D74" s="182"/>
    </row>
    <row r="75" spans="1:4" ht="24" customHeight="1">
      <c r="A75" s="2"/>
      <c r="B75" s="183" t="s">
        <v>28</v>
      </c>
      <c r="C75" s="183"/>
      <c r="D75" s="58" t="s">
        <v>29</v>
      </c>
    </row>
    <row r="76" spans="1:4" ht="12.75">
      <c r="A76" s="27" t="s">
        <v>2</v>
      </c>
      <c r="B76" s="174" t="s">
        <v>30</v>
      </c>
      <c r="C76" s="174"/>
      <c r="D76" s="24">
        <f>D14</f>
        <v>0</v>
      </c>
    </row>
    <row r="77" spans="1:4" ht="12.75">
      <c r="A77" s="27" t="s">
        <v>4</v>
      </c>
      <c r="B77" s="174" t="s">
        <v>69</v>
      </c>
      <c r="C77" s="174"/>
      <c r="D77" s="24">
        <f>D48</f>
        <v>0</v>
      </c>
    </row>
    <row r="78" spans="1:4" ht="12.75">
      <c r="A78" s="27" t="s">
        <v>5</v>
      </c>
      <c r="B78" s="174" t="s">
        <v>70</v>
      </c>
      <c r="C78" s="174"/>
      <c r="D78" s="24">
        <f>D59</f>
        <v>0</v>
      </c>
    </row>
    <row r="79" spans="1:4" ht="16.5" customHeight="1">
      <c r="A79" s="175" t="s">
        <v>173</v>
      </c>
      <c r="B79" s="175"/>
      <c r="C79" s="175"/>
      <c r="D79" s="8">
        <f>SUM(D76:D78)</f>
        <v>0</v>
      </c>
    </row>
    <row r="80" spans="1:4" ht="12.75">
      <c r="A80" s="27" t="s">
        <v>8</v>
      </c>
      <c r="B80" s="174" t="s">
        <v>174</v>
      </c>
      <c r="C80" s="174"/>
      <c r="D80" s="24">
        <f>D70</f>
        <v>0</v>
      </c>
    </row>
    <row r="81" spans="1:4" ht="16.5" customHeight="1">
      <c r="A81" s="175" t="s">
        <v>31</v>
      </c>
      <c r="B81" s="175"/>
      <c r="C81" s="175"/>
      <c r="D81" s="8">
        <f>TRUNC((D79+D80),2)</f>
        <v>0</v>
      </c>
    </row>
    <row r="82" spans="1:4" ht="12.75" hidden="1" customHeight="1">
      <c r="A82" s="176" t="s">
        <v>115</v>
      </c>
      <c r="B82" s="176"/>
      <c r="C82" s="176"/>
      <c r="D82" s="176"/>
    </row>
    <row r="86" spans="1:4" hidden="1">
      <c r="C86" s="33"/>
    </row>
  </sheetData>
  <sheetProtection formatCells="0" formatColumns="0" formatRows="0" insertColumns="0" insertRows="0"/>
  <mergeCells count="38">
    <mergeCell ref="A81:C81"/>
    <mergeCell ref="A82:D82"/>
    <mergeCell ref="B76:C76"/>
    <mergeCell ref="B77:C77"/>
    <mergeCell ref="B78:C78"/>
    <mergeCell ref="A79:C79"/>
    <mergeCell ref="B80:C80"/>
    <mergeCell ref="A59:B59"/>
    <mergeCell ref="A60:D60"/>
    <mergeCell ref="A62:D62"/>
    <mergeCell ref="A74:D74"/>
    <mergeCell ref="B75:C75"/>
    <mergeCell ref="A51:D51"/>
    <mergeCell ref="A24:B24"/>
    <mergeCell ref="A25:D25"/>
    <mergeCell ref="A26:D26"/>
    <mergeCell ref="A27:D27"/>
    <mergeCell ref="A29:D29"/>
    <mergeCell ref="A39:B39"/>
    <mergeCell ref="A40:D40"/>
    <mergeCell ref="A41:D41"/>
    <mergeCell ref="A42:D42"/>
    <mergeCell ref="A44:D44"/>
    <mergeCell ref="A48:B48"/>
    <mergeCell ref="A22:B22"/>
    <mergeCell ref="A5:B5"/>
    <mergeCell ref="C5:D5"/>
    <mergeCell ref="A6:B6"/>
    <mergeCell ref="C6:D6"/>
    <mergeCell ref="B12:C12"/>
    <mergeCell ref="A10:D10"/>
    <mergeCell ref="B11:C11"/>
    <mergeCell ref="A8:D8"/>
    <mergeCell ref="A14:C14"/>
    <mergeCell ref="A15:D15"/>
    <mergeCell ref="A16:D16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20</vt:i4>
      </vt:variant>
    </vt:vector>
  </HeadingPairs>
  <TitlesOfParts>
    <vt:vector size="20" baseType="lpstr">
      <vt:lpstr>Uniformes</vt:lpstr>
      <vt:lpstr>Recepcionista - SAL</vt:lpstr>
      <vt:lpstr>Aux. Adm - SALV</vt:lpstr>
      <vt:lpstr>RECEP UDI</vt:lpstr>
      <vt:lpstr>RECEP BH</vt:lpstr>
      <vt:lpstr>Motorista - SALVADOR</vt:lpstr>
      <vt:lpstr>Motorista - GOV VAL</vt:lpstr>
      <vt:lpstr>Hora Extra (SEG-SAB)</vt:lpstr>
      <vt:lpstr>Hora Extra (DOM e Feriados)</vt:lpstr>
      <vt:lpstr>Hora Extra com Ad. Noturno</vt:lpstr>
      <vt:lpstr>Diárias sem pernoite</vt:lpstr>
      <vt:lpstr>Diárias com pernoite</vt:lpstr>
      <vt:lpstr>Deslocamento</vt:lpstr>
      <vt:lpstr>Hora Extra (SEG-SAB) (2)</vt:lpstr>
      <vt:lpstr>Hora Extra (DOM e Feriados) (2)</vt:lpstr>
      <vt:lpstr>Hora Extra com Ad. Noturno (2)</vt:lpstr>
      <vt:lpstr>Diárias sem pernoite (2)</vt:lpstr>
      <vt:lpstr>Diárias com pernoite (2)</vt:lpstr>
      <vt:lpstr>Deslocamento (2)</vt:lpstr>
      <vt:lpstr>VALOR GLOBAL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Abelar Vieira</cp:lastModifiedBy>
  <cp:lastPrinted>2019-08-14T20:13:31Z</cp:lastPrinted>
  <dcterms:created xsi:type="dcterms:W3CDTF">2011-04-19T14:09:41Z</dcterms:created>
  <dcterms:modified xsi:type="dcterms:W3CDTF">2022-11-01T18:37:22Z</dcterms:modified>
</cp:coreProperties>
</file>