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UDEG\GELIC\GELIC 2020\CPL\PREGÃO\Editais Concluídos\Pregão nº 12-2020 - Call Center\"/>
    </mc:Choice>
  </mc:AlternateContent>
  <bookViews>
    <workbookView xWindow="-108" yWindow="-108" windowWidth="23256" windowHeight="12576"/>
  </bookViews>
  <sheets>
    <sheet name="1 - Coordenador de Atendimento" sheetId="89" r:id="rId1"/>
    <sheet name="2 - Atendente" sheetId="95" r:id="rId2"/>
    <sheet name="3 - Supervisor de Atendimento" sheetId="96" r:id="rId3"/>
    <sheet name="4 - BackOffice" sheetId="97" r:id="rId4"/>
    <sheet name="5 - Agente de Treinamento" sheetId="98" r:id="rId5"/>
    <sheet name="6 - Monitor de Atendimento" sheetId="99" r:id="rId6"/>
    <sheet name="7 - Analista de Qualidade" sheetId="100" r:id="rId7"/>
    <sheet name="8 - Analista de Plan. e Tráfego" sheetId="101" r:id="rId8"/>
    <sheet name="9 - Psicólogo(a)" sheetId="102" r:id="rId9"/>
    <sheet name="10 - Técnico de Sup. de Inform." sheetId="103" r:id="rId10"/>
    <sheet name="Plan2 - Qd-res mãodeobra Ex PA1" sheetId="88" r:id="rId11"/>
    <sheet name="Plan3 - Qd-res mãodeobra Ex PA2" sheetId="104" r:id="rId12"/>
    <sheet name="Plan4 - Qd-res mãodeobra Apoio" sheetId="105" r:id="rId13"/>
    <sheet name="Plan5 - Infra PA1 e PA2" sheetId="106" r:id="rId14"/>
    <sheet name="Plan6 - Valor Unitário PA1" sheetId="107" r:id="rId15"/>
    <sheet name="Plan7 - Valor Unitário PA2" sheetId="108" r:id="rId16"/>
    <sheet name="VALOR GLOBAL" sheetId="5" r:id="rId17"/>
  </sheets>
  <externalReferences>
    <externalReference r:id="rId18"/>
  </externalReferences>
  <definedNames>
    <definedName name="_xlnm.Print_Area" localSheetId="0">'1 - Coordenador de Atendimento'!$A$1:$D$140</definedName>
    <definedName name="_xlnm.Print_Area" localSheetId="9">'10 - Técnico de Sup. de Inform.'!$A$1:$D$140</definedName>
    <definedName name="_xlnm.Print_Area" localSheetId="1">'2 - Atendente'!$A$1:$D$140</definedName>
    <definedName name="_xlnm.Print_Area" localSheetId="2">'3 - Supervisor de Atendimento'!$A$1:$D$140</definedName>
    <definedName name="_xlnm.Print_Area" localSheetId="3">'4 - BackOffice'!$A$1:$D$140</definedName>
    <definedName name="_xlnm.Print_Area" localSheetId="4">'5 - Agente de Treinamento'!$A$1:$D$140</definedName>
    <definedName name="_xlnm.Print_Area" localSheetId="5">'6 - Monitor de Atendimento'!$A$1:$D$140</definedName>
    <definedName name="_xlnm.Print_Area" localSheetId="6">'7 - Analista de Qualidade'!$A$1:$D$140</definedName>
    <definedName name="_xlnm.Print_Area" localSheetId="7">'8 - Analista de Plan. e Tráfego'!$A$1:$D$140</definedName>
    <definedName name="_xlnm.Print_Area" localSheetId="8">'9 - Psicólogo(a)'!$A$1:$D$140</definedName>
    <definedName name="_xlnm.Print_Area" localSheetId="10">'Plan2 - Qd-res mãodeobra Ex PA1'!$A$1:$G$17</definedName>
    <definedName name="_xlnm.Print_Area" localSheetId="11">'Plan3 - Qd-res mãodeobra Ex PA2'!$A$1:$G$17</definedName>
    <definedName name="_xlnm.Print_Area" localSheetId="12">'Plan4 - Qd-res mãodeobra Apoio'!$A$1:$G$30</definedName>
    <definedName name="_xlnm.Print_Area" localSheetId="13">'Plan5 - Infra PA1 e PA2'!$A$1:$F$75</definedName>
    <definedName name="_xlnm.Print_Area" localSheetId="14">'Plan6 - Valor Unitário PA1'!$A$1:$F$20</definedName>
    <definedName name="_xlnm.Print_Area" localSheetId="15">'Plan7 - Valor Unitário PA2'!$A$1:$F$20</definedName>
    <definedName name="_xlnm.Print_Area" localSheetId="16">'VALOR GLOBAL'!$A$1:$F$26</definedName>
    <definedName name="CA">[1]Indices!$B$3</definedName>
    <definedName name="DF">[1]Indices!$B$5</definedName>
    <definedName name="ES">[1]Indices!$B$2</definedName>
    <definedName name="Pal_Workbook_GUID" hidden="1">"JSNQI1NMUY7QFUKEVL9TW6LM"</definedName>
    <definedName name="RE">[1]Indices!$B$4</definedName>
    <definedName name="RiskIsInput" hidden="1">FALSE</definedName>
    <definedName name="RiskIsOutput" hidden="1">FALSE</definedName>
    <definedName name="RiskIsStatistics" hidden="1">FALSE</definedName>
  </definedNames>
  <calcPr calcId="162913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5" l="1"/>
  <c r="F21" i="5"/>
  <c r="F22" i="5"/>
  <c r="F23" i="5"/>
  <c r="F19" i="5"/>
  <c r="E66" i="106"/>
  <c r="E67" i="106"/>
  <c r="E68" i="106"/>
  <c r="E65" i="106"/>
  <c r="E63" i="106"/>
  <c r="E62" i="106"/>
  <c r="F58" i="106"/>
  <c r="F59" i="106" s="1"/>
  <c r="F55" i="106"/>
  <c r="F56" i="106" s="1"/>
  <c r="F52" i="106"/>
  <c r="F51" i="106"/>
  <c r="F53" i="106" s="1"/>
  <c r="F48" i="106"/>
  <c r="F49" i="106" s="1"/>
  <c r="F45" i="106"/>
  <c r="F38" i="106"/>
  <c r="F39" i="106"/>
  <c r="F40" i="106"/>
  <c r="F41" i="106"/>
  <c r="F42" i="106"/>
  <c r="F43" i="106"/>
  <c r="F44" i="106"/>
  <c r="F32" i="106"/>
  <c r="F33" i="106"/>
  <c r="F34" i="106"/>
  <c r="F35" i="106"/>
  <c r="F36" i="106"/>
  <c r="F37" i="106"/>
  <c r="F26" i="106"/>
  <c r="F27" i="106"/>
  <c r="F28" i="106"/>
  <c r="F29" i="106"/>
  <c r="F30" i="106"/>
  <c r="F31" i="106"/>
  <c r="F25" i="106"/>
  <c r="F21" i="106"/>
  <c r="F22" i="106"/>
  <c r="F20" i="106"/>
  <c r="F17" i="106"/>
  <c r="F15" i="106"/>
  <c r="F16" i="106"/>
  <c r="F14" i="106"/>
  <c r="C125" i="103"/>
  <c r="C124" i="103"/>
  <c r="C123" i="103"/>
  <c r="C122" i="103"/>
  <c r="C120" i="103"/>
  <c r="C119" i="103"/>
  <c r="D113" i="103"/>
  <c r="D112" i="103"/>
  <c r="D111" i="103"/>
  <c r="D137" i="103" s="1"/>
  <c r="C101" i="103"/>
  <c r="C100" i="103"/>
  <c r="C99" i="103"/>
  <c r="C98" i="103"/>
  <c r="C97" i="103"/>
  <c r="C85" i="103"/>
  <c r="C82" i="103"/>
  <c r="C69" i="103"/>
  <c r="C68" i="103"/>
  <c r="C67" i="103"/>
  <c r="D67" i="103" s="1"/>
  <c r="C66" i="103"/>
  <c r="D66" i="103" s="1"/>
  <c r="C58" i="103"/>
  <c r="C57" i="103"/>
  <c r="C56" i="103"/>
  <c r="C55" i="103"/>
  <c r="C54" i="103"/>
  <c r="C53" i="103"/>
  <c r="C52" i="103"/>
  <c r="C51" i="103"/>
  <c r="C40" i="103"/>
  <c r="D34" i="103"/>
  <c r="D101" i="103" s="1"/>
  <c r="C125" i="102"/>
  <c r="C124" i="102"/>
  <c r="C123" i="102"/>
  <c r="C122" i="102"/>
  <c r="C120" i="102"/>
  <c r="C119" i="102"/>
  <c r="D113" i="102"/>
  <c r="D112" i="102"/>
  <c r="D111" i="102"/>
  <c r="C101" i="102"/>
  <c r="C100" i="102"/>
  <c r="C99" i="102"/>
  <c r="C98" i="102"/>
  <c r="C97" i="102"/>
  <c r="C85" i="102"/>
  <c r="C82" i="102"/>
  <c r="C69" i="102"/>
  <c r="C68" i="102"/>
  <c r="C67" i="102"/>
  <c r="D67" i="102" s="1"/>
  <c r="C66" i="102"/>
  <c r="D66" i="102" s="1"/>
  <c r="C58" i="102"/>
  <c r="C57" i="102"/>
  <c r="C56" i="102"/>
  <c r="C55" i="102"/>
  <c r="C54" i="102"/>
  <c r="C53" i="102"/>
  <c r="C52" i="102"/>
  <c r="C51" i="102"/>
  <c r="C40" i="102"/>
  <c r="D34" i="102"/>
  <c r="C125" i="101"/>
  <c r="C124" i="101"/>
  <c r="C123" i="101"/>
  <c r="C122" i="101"/>
  <c r="C120" i="101"/>
  <c r="C119" i="101"/>
  <c r="D113" i="101"/>
  <c r="D112" i="101"/>
  <c r="D111" i="101"/>
  <c r="D137" i="101" s="1"/>
  <c r="C101" i="101"/>
  <c r="C100" i="101"/>
  <c r="C99" i="101"/>
  <c r="C98" i="101"/>
  <c r="C97" i="101"/>
  <c r="C85" i="101"/>
  <c r="C82" i="101"/>
  <c r="C69" i="101"/>
  <c r="C68" i="101"/>
  <c r="C67" i="101"/>
  <c r="D67" i="101" s="1"/>
  <c r="C66" i="101"/>
  <c r="D66" i="101" s="1"/>
  <c r="C58" i="101"/>
  <c r="C57" i="101"/>
  <c r="C56" i="101"/>
  <c r="C55" i="101"/>
  <c r="C54" i="101"/>
  <c r="C53" i="101"/>
  <c r="C52" i="101"/>
  <c r="C51" i="101"/>
  <c r="C40" i="101"/>
  <c r="D34" i="101"/>
  <c r="C125" i="100"/>
  <c r="C124" i="100"/>
  <c r="C123" i="100"/>
  <c r="C122" i="100"/>
  <c r="C120" i="100"/>
  <c r="C119" i="100"/>
  <c r="D113" i="100"/>
  <c r="D112" i="100"/>
  <c r="D111" i="100"/>
  <c r="D137" i="100" s="1"/>
  <c r="C101" i="100"/>
  <c r="C100" i="100"/>
  <c r="C99" i="100"/>
  <c r="C98" i="100"/>
  <c r="C97" i="100"/>
  <c r="C85" i="100"/>
  <c r="C82" i="100"/>
  <c r="C69" i="100"/>
  <c r="C68" i="100"/>
  <c r="C67" i="100"/>
  <c r="D67" i="100" s="1"/>
  <c r="C66" i="100"/>
  <c r="D66" i="100" s="1"/>
  <c r="C58" i="100"/>
  <c r="C57" i="100"/>
  <c r="C56" i="100"/>
  <c r="C55" i="100"/>
  <c r="C54" i="100"/>
  <c r="C53" i="100"/>
  <c r="C52" i="100"/>
  <c r="C51" i="100"/>
  <c r="C40" i="100"/>
  <c r="D34" i="100"/>
  <c r="C125" i="99"/>
  <c r="C124" i="99"/>
  <c r="C123" i="99"/>
  <c r="C122" i="99"/>
  <c r="C120" i="99"/>
  <c r="C119" i="99"/>
  <c r="D113" i="99"/>
  <c r="D112" i="99"/>
  <c r="D111" i="99"/>
  <c r="D137" i="99" s="1"/>
  <c r="C101" i="99"/>
  <c r="C100" i="99"/>
  <c r="C99" i="99"/>
  <c r="C98" i="99"/>
  <c r="C97" i="99"/>
  <c r="C85" i="99"/>
  <c r="C82" i="99"/>
  <c r="C69" i="99"/>
  <c r="C68" i="99"/>
  <c r="C67" i="99"/>
  <c r="D67" i="99" s="1"/>
  <c r="C66" i="99"/>
  <c r="D66" i="99" s="1"/>
  <c r="C58" i="99"/>
  <c r="C57" i="99"/>
  <c r="C56" i="99"/>
  <c r="C55" i="99"/>
  <c r="C54" i="99"/>
  <c r="C53" i="99"/>
  <c r="C52" i="99"/>
  <c r="C51" i="99"/>
  <c r="C40" i="99"/>
  <c r="D34" i="99"/>
  <c r="C125" i="98"/>
  <c r="C124" i="98"/>
  <c r="C123" i="98"/>
  <c r="C122" i="98"/>
  <c r="C120" i="98"/>
  <c r="C119" i="98"/>
  <c r="D113" i="98"/>
  <c r="D112" i="98"/>
  <c r="D111" i="98"/>
  <c r="D137" i="98" s="1"/>
  <c r="C101" i="98"/>
  <c r="C100" i="98"/>
  <c r="C99" i="98"/>
  <c r="C98" i="98"/>
  <c r="C97" i="98"/>
  <c r="C85" i="98"/>
  <c r="C82" i="98"/>
  <c r="C69" i="98"/>
  <c r="C68" i="98"/>
  <c r="C67" i="98"/>
  <c r="D67" i="98" s="1"/>
  <c r="C66" i="98"/>
  <c r="D66" i="98" s="1"/>
  <c r="C58" i="98"/>
  <c r="C57" i="98"/>
  <c r="C56" i="98"/>
  <c r="C55" i="98"/>
  <c r="C54" i="98"/>
  <c r="C53" i="98"/>
  <c r="C52" i="98"/>
  <c r="C51" i="98"/>
  <c r="C40" i="98"/>
  <c r="D34" i="98"/>
  <c r="C125" i="97"/>
  <c r="C124" i="97"/>
  <c r="C123" i="97"/>
  <c r="C122" i="97"/>
  <c r="C120" i="97"/>
  <c r="C119" i="97"/>
  <c r="D113" i="97"/>
  <c r="D112" i="97"/>
  <c r="D111" i="97"/>
  <c r="D137" i="97" s="1"/>
  <c r="C101" i="97"/>
  <c r="C100" i="97"/>
  <c r="C99" i="97"/>
  <c r="C98" i="97"/>
  <c r="C97" i="97"/>
  <c r="C85" i="97"/>
  <c r="C82" i="97"/>
  <c r="C69" i="97"/>
  <c r="C68" i="97"/>
  <c r="C67" i="97"/>
  <c r="D67" i="97" s="1"/>
  <c r="C66" i="97"/>
  <c r="D66" i="97" s="1"/>
  <c r="C58" i="97"/>
  <c r="C57" i="97"/>
  <c r="C56" i="97"/>
  <c r="C55" i="97"/>
  <c r="C54" i="97"/>
  <c r="C53" i="97"/>
  <c r="C52" i="97"/>
  <c r="C51" i="97"/>
  <c r="C40" i="97"/>
  <c r="D34" i="97"/>
  <c r="D101" i="97" s="1"/>
  <c r="C125" i="96"/>
  <c r="C124" i="96"/>
  <c r="C123" i="96"/>
  <c r="C122" i="96"/>
  <c r="C120" i="96"/>
  <c r="C119" i="96"/>
  <c r="D113" i="96"/>
  <c r="D112" i="96"/>
  <c r="D111" i="96"/>
  <c r="D137" i="96" s="1"/>
  <c r="C101" i="96"/>
  <c r="C100" i="96"/>
  <c r="C99" i="96"/>
  <c r="C98" i="96"/>
  <c r="C97" i="96"/>
  <c r="C85" i="96"/>
  <c r="C82" i="96"/>
  <c r="D82" i="96" s="1"/>
  <c r="C69" i="96"/>
  <c r="C68" i="96"/>
  <c r="C67" i="96"/>
  <c r="D67" i="96" s="1"/>
  <c r="C66" i="96"/>
  <c r="D66" i="96" s="1"/>
  <c r="C58" i="96"/>
  <c r="C57" i="96"/>
  <c r="C56" i="96"/>
  <c r="C55" i="96"/>
  <c r="C54" i="96"/>
  <c r="C53" i="96"/>
  <c r="C52" i="96"/>
  <c r="C51" i="96"/>
  <c r="C40" i="96"/>
  <c r="D34" i="96"/>
  <c r="D56" i="96" s="1"/>
  <c r="C123" i="95"/>
  <c r="C124" i="95"/>
  <c r="C125" i="95"/>
  <c r="C122" i="95"/>
  <c r="C120" i="95"/>
  <c r="C119" i="95"/>
  <c r="D112" i="95"/>
  <c r="D113" i="95"/>
  <c r="D111" i="95"/>
  <c r="D137" i="95" s="1"/>
  <c r="C97" i="95"/>
  <c r="C98" i="95"/>
  <c r="C99" i="95"/>
  <c r="C100" i="95"/>
  <c r="C101" i="95"/>
  <c r="C85" i="95"/>
  <c r="C82" i="95"/>
  <c r="C69" i="95"/>
  <c r="C68" i="95"/>
  <c r="C67" i="95"/>
  <c r="D67" i="95" s="1"/>
  <c r="C66" i="95"/>
  <c r="D66" i="95" s="1"/>
  <c r="C40" i="95"/>
  <c r="C52" i="95"/>
  <c r="C53" i="95"/>
  <c r="C54" i="95"/>
  <c r="C55" i="95"/>
  <c r="C56" i="95"/>
  <c r="C57" i="95"/>
  <c r="C58" i="95"/>
  <c r="C51" i="95"/>
  <c r="D34" i="95"/>
  <c r="D133" i="95" s="1"/>
  <c r="D40" i="98" l="1"/>
  <c r="D99" i="96"/>
  <c r="D52" i="96"/>
  <c r="F24" i="5"/>
  <c r="F25" i="5" s="1"/>
  <c r="F46" i="106"/>
  <c r="D114" i="100"/>
  <c r="D100" i="98"/>
  <c r="D97" i="96"/>
  <c r="D101" i="96"/>
  <c r="D40" i="96"/>
  <c r="D54" i="96"/>
  <c r="D58" i="96"/>
  <c r="F23" i="106"/>
  <c r="C121" i="103"/>
  <c r="C121" i="101"/>
  <c r="E64" i="106"/>
  <c r="F18" i="106"/>
  <c r="D40" i="101"/>
  <c r="D114" i="99"/>
  <c r="D99" i="98"/>
  <c r="D97" i="98"/>
  <c r="D101" i="98"/>
  <c r="D52" i="98"/>
  <c r="D82" i="98"/>
  <c r="D56" i="98"/>
  <c r="D54" i="98"/>
  <c r="D58" i="98"/>
  <c r="D40" i="97"/>
  <c r="D56" i="95"/>
  <c r="D97" i="95"/>
  <c r="D52" i="95"/>
  <c r="D101" i="95"/>
  <c r="C59" i="96"/>
  <c r="C75" i="96" s="1"/>
  <c r="D101" i="99"/>
  <c r="C121" i="99"/>
  <c r="D114" i="102"/>
  <c r="D100" i="96"/>
  <c r="C121" i="97"/>
  <c r="C121" i="100"/>
  <c r="C70" i="96"/>
  <c r="D76" i="96" s="1"/>
  <c r="C59" i="99"/>
  <c r="C75" i="99" s="1"/>
  <c r="C70" i="99"/>
  <c r="D76" i="99" s="1"/>
  <c r="D101" i="101"/>
  <c r="D101" i="102"/>
  <c r="C59" i="98"/>
  <c r="C75" i="98" s="1"/>
  <c r="D101" i="100"/>
  <c r="C59" i="100"/>
  <c r="C75" i="100" s="1"/>
  <c r="C59" i="101"/>
  <c r="C75" i="101" s="1"/>
  <c r="C70" i="101"/>
  <c r="D76" i="101" s="1"/>
  <c r="D114" i="101"/>
  <c r="D114" i="96"/>
  <c r="C121" i="96"/>
  <c r="C70" i="98"/>
  <c r="D76" i="98" s="1"/>
  <c r="C70" i="100"/>
  <c r="D76" i="100" s="1"/>
  <c r="C59" i="102"/>
  <c r="C75" i="102" s="1"/>
  <c r="C121" i="102"/>
  <c r="D137" i="102"/>
  <c r="C59" i="97"/>
  <c r="C75" i="97" s="1"/>
  <c r="C70" i="97"/>
  <c r="D76" i="97" s="1"/>
  <c r="D114" i="97"/>
  <c r="D114" i="98"/>
  <c r="C121" i="98"/>
  <c r="C70" i="102"/>
  <c r="D76" i="102" s="1"/>
  <c r="C59" i="103"/>
  <c r="C75" i="103" s="1"/>
  <c r="C70" i="103"/>
  <c r="D76" i="103" s="1"/>
  <c r="D114" i="103"/>
  <c r="D51" i="103"/>
  <c r="D53" i="103"/>
  <c r="D57" i="103"/>
  <c r="D133" i="103"/>
  <c r="D40" i="103"/>
  <c r="D52" i="103"/>
  <c r="D54" i="103"/>
  <c r="D56" i="103"/>
  <c r="D58" i="103"/>
  <c r="D55" i="103"/>
  <c r="D85" i="103"/>
  <c r="D98" i="103"/>
  <c r="D100" i="103"/>
  <c r="D82" i="103"/>
  <c r="D97" i="103"/>
  <c r="D99" i="103"/>
  <c r="D51" i="102"/>
  <c r="D55" i="102"/>
  <c r="D57" i="102"/>
  <c r="D133" i="102"/>
  <c r="D85" i="102"/>
  <c r="D98" i="102"/>
  <c r="D100" i="102"/>
  <c r="D53" i="102"/>
  <c r="D40" i="102"/>
  <c r="D52" i="102"/>
  <c r="D54" i="102"/>
  <c r="D56" i="102"/>
  <c r="D58" i="102"/>
  <c r="D82" i="102"/>
  <c r="D97" i="102"/>
  <c r="D99" i="102"/>
  <c r="D51" i="101"/>
  <c r="D53" i="101"/>
  <c r="D55" i="101"/>
  <c r="D57" i="101"/>
  <c r="D133" i="101"/>
  <c r="D85" i="101"/>
  <c r="D98" i="101"/>
  <c r="D100" i="101"/>
  <c r="D52" i="101"/>
  <c r="D54" i="101"/>
  <c r="D56" i="101"/>
  <c r="D58" i="101"/>
  <c r="D82" i="101"/>
  <c r="D97" i="101"/>
  <c r="D99" i="101"/>
  <c r="D51" i="100"/>
  <c r="D53" i="100"/>
  <c r="D55" i="100"/>
  <c r="D57" i="100"/>
  <c r="D133" i="100"/>
  <c r="D85" i="100"/>
  <c r="D98" i="100"/>
  <c r="D100" i="100"/>
  <c r="D40" i="100"/>
  <c r="D52" i="100"/>
  <c r="D54" i="100"/>
  <c r="D56" i="100"/>
  <c r="D58" i="100"/>
  <c r="D82" i="100"/>
  <c r="D97" i="100"/>
  <c r="D99" i="100"/>
  <c r="D133" i="99"/>
  <c r="D85" i="99"/>
  <c r="D100" i="99"/>
  <c r="D40" i="99"/>
  <c r="D52" i="99"/>
  <c r="D54" i="99"/>
  <c r="D56" i="99"/>
  <c r="D58" i="99"/>
  <c r="D51" i="99"/>
  <c r="D53" i="99"/>
  <c r="D55" i="99"/>
  <c r="D57" i="99"/>
  <c r="D98" i="99"/>
  <c r="D82" i="99"/>
  <c r="D97" i="99"/>
  <c r="D99" i="99"/>
  <c r="D51" i="98"/>
  <c r="D53" i="98"/>
  <c r="D55" i="98"/>
  <c r="D57" i="98"/>
  <c r="D133" i="98"/>
  <c r="D85" i="98"/>
  <c r="D98" i="98"/>
  <c r="D133" i="97"/>
  <c r="D100" i="97"/>
  <c r="D56" i="97"/>
  <c r="D51" i="97"/>
  <c r="D53" i="97"/>
  <c r="D55" i="97"/>
  <c r="D57" i="97"/>
  <c r="D85" i="97"/>
  <c r="D98" i="97"/>
  <c r="D52" i="97"/>
  <c r="D54" i="97"/>
  <c r="D58" i="97"/>
  <c r="D82" i="97"/>
  <c r="D97" i="97"/>
  <c r="D99" i="97"/>
  <c r="D51" i="96"/>
  <c r="D53" i="96"/>
  <c r="D55" i="96"/>
  <c r="D57" i="96"/>
  <c r="D133" i="96"/>
  <c r="D85" i="96"/>
  <c r="D98" i="96"/>
  <c r="C121" i="95"/>
  <c r="D114" i="95"/>
  <c r="C70" i="95"/>
  <c r="D76" i="95" s="1"/>
  <c r="C59" i="95"/>
  <c r="D53" i="95"/>
  <c r="D57" i="95"/>
  <c r="D40" i="95"/>
  <c r="D98" i="95"/>
  <c r="D54" i="95"/>
  <c r="D58" i="95"/>
  <c r="D82" i="95"/>
  <c r="D99" i="95"/>
  <c r="D51" i="95"/>
  <c r="D55" i="95"/>
  <c r="D85" i="95"/>
  <c r="D100" i="95"/>
  <c r="F60" i="106" l="1"/>
  <c r="F62" i="106" s="1"/>
  <c r="F63" i="106" s="1"/>
  <c r="F67" i="106" s="1"/>
  <c r="C75" i="95"/>
  <c r="D59" i="96"/>
  <c r="D75" i="96" s="1"/>
  <c r="D59" i="103"/>
  <c r="D75" i="103" s="1"/>
  <c r="D59" i="102"/>
  <c r="D75" i="102" s="1"/>
  <c r="D59" i="101"/>
  <c r="D75" i="101" s="1"/>
  <c r="D59" i="100"/>
  <c r="D75" i="100" s="1"/>
  <c r="D59" i="99"/>
  <c r="D75" i="99" s="1"/>
  <c r="D59" i="98"/>
  <c r="D75" i="98" s="1"/>
  <c r="D59" i="97"/>
  <c r="D75" i="97" s="1"/>
  <c r="D59" i="95"/>
  <c r="D75" i="95" s="1"/>
  <c r="F65" i="106" l="1"/>
  <c r="F68" i="106"/>
  <c r="F64" i="106"/>
  <c r="F66" i="106"/>
  <c r="C121" i="89" l="1"/>
  <c r="D114" i="89"/>
  <c r="D67" i="89"/>
  <c r="D66" i="89"/>
  <c r="C96" i="89" l="1"/>
  <c r="C83" i="89"/>
  <c r="C59" i="89"/>
  <c r="C84" i="89" s="1"/>
  <c r="C41" i="89"/>
  <c r="D34" i="89"/>
  <c r="D54" i="89" s="1"/>
  <c r="C83" i="101" l="1"/>
  <c r="C83" i="98"/>
  <c r="C83" i="95"/>
  <c r="C83" i="100"/>
  <c r="C83" i="99"/>
  <c r="C83" i="96"/>
  <c r="C83" i="103"/>
  <c r="C83" i="102"/>
  <c r="C83" i="97"/>
  <c r="C42" i="89"/>
  <c r="C41" i="101"/>
  <c r="C41" i="100"/>
  <c r="C41" i="98"/>
  <c r="C41" i="95"/>
  <c r="C41" i="99"/>
  <c r="C41" i="96"/>
  <c r="C41" i="102"/>
  <c r="C41" i="103"/>
  <c r="C41" i="97"/>
  <c r="C102" i="89"/>
  <c r="C106" i="89" s="1"/>
  <c r="C96" i="99"/>
  <c r="C96" i="96"/>
  <c r="C96" i="95"/>
  <c r="C96" i="103"/>
  <c r="C96" i="102"/>
  <c r="C96" i="97"/>
  <c r="C96" i="101"/>
  <c r="C96" i="98"/>
  <c r="C96" i="100"/>
  <c r="C84" i="99"/>
  <c r="D84" i="99" s="1"/>
  <c r="C84" i="96"/>
  <c r="D84" i="96" s="1"/>
  <c r="C84" i="98"/>
  <c r="D84" i="98" s="1"/>
  <c r="C84" i="103"/>
  <c r="D84" i="103" s="1"/>
  <c r="C84" i="102"/>
  <c r="D84" i="102" s="1"/>
  <c r="C84" i="97"/>
  <c r="D84" i="97" s="1"/>
  <c r="C84" i="95"/>
  <c r="D84" i="95" s="1"/>
  <c r="C84" i="100"/>
  <c r="D84" i="100" s="1"/>
  <c r="C84" i="101"/>
  <c r="D84" i="101" s="1"/>
  <c r="D82" i="89"/>
  <c r="C87" i="89"/>
  <c r="C75" i="89"/>
  <c r="D84" i="89"/>
  <c r="C70" i="89"/>
  <c r="D76" i="89" s="1"/>
  <c r="D51" i="89"/>
  <c r="D55" i="89"/>
  <c r="D85" i="89"/>
  <c r="D98" i="89"/>
  <c r="D40" i="89"/>
  <c r="D58" i="89"/>
  <c r="D99" i="89"/>
  <c r="C43" i="89"/>
  <c r="D43" i="89" s="1"/>
  <c r="D96" i="89"/>
  <c r="D41" i="89"/>
  <c r="D52" i="89"/>
  <c r="D56" i="89"/>
  <c r="D83" i="89"/>
  <c r="C86" i="89"/>
  <c r="D97" i="89"/>
  <c r="D100" i="89"/>
  <c r="D133" i="89"/>
  <c r="D53" i="89"/>
  <c r="D57" i="89"/>
  <c r="D101" i="89"/>
  <c r="C44" i="89" l="1"/>
  <c r="C74" i="89" s="1"/>
  <c r="C43" i="99"/>
  <c r="D43" i="99" s="1"/>
  <c r="C43" i="96"/>
  <c r="D43" i="96" s="1"/>
  <c r="C43" i="100"/>
  <c r="D43" i="100" s="1"/>
  <c r="C43" i="98"/>
  <c r="D43" i="98" s="1"/>
  <c r="C43" i="103"/>
  <c r="D43" i="103" s="1"/>
  <c r="C43" i="97"/>
  <c r="D43" i="97" s="1"/>
  <c r="C43" i="101"/>
  <c r="D43" i="101" s="1"/>
  <c r="C43" i="102"/>
  <c r="D43" i="102" s="1"/>
  <c r="C43" i="95"/>
  <c r="D43" i="95" s="1"/>
  <c r="C87" i="101"/>
  <c r="D87" i="101" s="1"/>
  <c r="C87" i="98"/>
  <c r="D87" i="98" s="1"/>
  <c r="C87" i="95"/>
  <c r="D87" i="95" s="1"/>
  <c r="C87" i="100"/>
  <c r="D87" i="100" s="1"/>
  <c r="C87" i="99"/>
  <c r="D87" i="99" s="1"/>
  <c r="C87" i="96"/>
  <c r="D87" i="96" s="1"/>
  <c r="C87" i="103"/>
  <c r="D87" i="103" s="1"/>
  <c r="C87" i="102"/>
  <c r="D87" i="102" s="1"/>
  <c r="C87" i="97"/>
  <c r="D87" i="97" s="1"/>
  <c r="C102" i="98"/>
  <c r="C106" i="98" s="1"/>
  <c r="D96" i="98"/>
  <c r="D102" i="98" s="1"/>
  <c r="D106" i="98" s="1"/>
  <c r="D107" i="98" s="1"/>
  <c r="D136" i="98" s="1"/>
  <c r="C102" i="103"/>
  <c r="C106" i="103" s="1"/>
  <c r="D96" i="103"/>
  <c r="D102" i="103" s="1"/>
  <c r="D106" i="103" s="1"/>
  <c r="D107" i="103" s="1"/>
  <c r="D136" i="103" s="1"/>
  <c r="C42" i="96"/>
  <c r="D41" i="96"/>
  <c r="D42" i="96" s="1"/>
  <c r="D41" i="100"/>
  <c r="D42" i="100" s="1"/>
  <c r="C42" i="100"/>
  <c r="D83" i="102"/>
  <c r="D83" i="100"/>
  <c r="C86" i="100"/>
  <c r="D86" i="100" s="1"/>
  <c r="C86" i="101"/>
  <c r="D86" i="101" s="1"/>
  <c r="C86" i="98"/>
  <c r="D86" i="98" s="1"/>
  <c r="C86" i="103"/>
  <c r="D86" i="103" s="1"/>
  <c r="C86" i="95"/>
  <c r="D86" i="95" s="1"/>
  <c r="C86" i="99"/>
  <c r="D86" i="99" s="1"/>
  <c r="C86" i="96"/>
  <c r="D86" i="96" s="1"/>
  <c r="C86" i="102"/>
  <c r="D86" i="102" s="1"/>
  <c r="C86" i="97"/>
  <c r="D86" i="97" s="1"/>
  <c r="C102" i="101"/>
  <c r="C106" i="101" s="1"/>
  <c r="D96" i="101"/>
  <c r="D102" i="101" s="1"/>
  <c r="D106" i="101" s="1"/>
  <c r="D107" i="101" s="1"/>
  <c r="D136" i="101" s="1"/>
  <c r="C102" i="95"/>
  <c r="C106" i="95" s="1"/>
  <c r="D96" i="95"/>
  <c r="D102" i="95" s="1"/>
  <c r="D106" i="95" s="1"/>
  <c r="D107" i="95" s="1"/>
  <c r="D136" i="95" s="1"/>
  <c r="C42" i="97"/>
  <c r="D41" i="97"/>
  <c r="D42" i="97" s="1"/>
  <c r="C42" i="99"/>
  <c r="C44" i="99" s="1"/>
  <c r="C74" i="99" s="1"/>
  <c r="D41" i="99"/>
  <c r="D42" i="99" s="1"/>
  <c r="D44" i="99" s="1"/>
  <c r="D74" i="99" s="1"/>
  <c r="D77" i="99" s="1"/>
  <c r="C42" i="101"/>
  <c r="D41" i="101"/>
  <c r="D42" i="101" s="1"/>
  <c r="D83" i="103"/>
  <c r="D88" i="103" s="1"/>
  <c r="D135" i="103" s="1"/>
  <c r="D83" i="95"/>
  <c r="D88" i="95" s="1"/>
  <c r="D135" i="95" s="1"/>
  <c r="C102" i="97"/>
  <c r="C106" i="97" s="1"/>
  <c r="D96" i="97"/>
  <c r="D102" i="97" s="1"/>
  <c r="D106" i="97" s="1"/>
  <c r="D107" i="97" s="1"/>
  <c r="D136" i="97" s="1"/>
  <c r="C102" i="96"/>
  <c r="C106" i="96" s="1"/>
  <c r="D96" i="96"/>
  <c r="D102" i="96" s="1"/>
  <c r="D106" i="96" s="1"/>
  <c r="D107" i="96" s="1"/>
  <c r="D136" i="96" s="1"/>
  <c r="C42" i="103"/>
  <c r="C44" i="103" s="1"/>
  <c r="C74" i="103" s="1"/>
  <c r="D41" i="103"/>
  <c r="D42" i="103" s="1"/>
  <c r="D41" i="95"/>
  <c r="D42" i="95" s="1"/>
  <c r="C42" i="95"/>
  <c r="C44" i="95" s="1"/>
  <c r="C74" i="95" s="1"/>
  <c r="D83" i="96"/>
  <c r="D83" i="98"/>
  <c r="C102" i="100"/>
  <c r="C106" i="100" s="1"/>
  <c r="D96" i="100"/>
  <c r="D102" i="100" s="1"/>
  <c r="D106" i="100" s="1"/>
  <c r="D107" i="100" s="1"/>
  <c r="D136" i="100" s="1"/>
  <c r="C102" i="102"/>
  <c r="C106" i="102" s="1"/>
  <c r="D96" i="102"/>
  <c r="D102" i="102" s="1"/>
  <c r="D106" i="102" s="1"/>
  <c r="D107" i="102" s="1"/>
  <c r="D136" i="102" s="1"/>
  <c r="C102" i="99"/>
  <c r="C106" i="99" s="1"/>
  <c r="D96" i="99"/>
  <c r="D102" i="99" s="1"/>
  <c r="D106" i="99" s="1"/>
  <c r="D107" i="99" s="1"/>
  <c r="D136" i="99" s="1"/>
  <c r="D41" i="102"/>
  <c r="D42" i="102" s="1"/>
  <c r="C42" i="102"/>
  <c r="C44" i="102" s="1"/>
  <c r="C74" i="102" s="1"/>
  <c r="D41" i="98"/>
  <c r="D42" i="98" s="1"/>
  <c r="D44" i="98" s="1"/>
  <c r="D74" i="98" s="1"/>
  <c r="D77" i="98" s="1"/>
  <c r="C42" i="98"/>
  <c r="C44" i="98" s="1"/>
  <c r="C74" i="98" s="1"/>
  <c r="D83" i="97"/>
  <c r="D83" i="99"/>
  <c r="D83" i="101"/>
  <c r="C88" i="89"/>
  <c r="D86" i="89"/>
  <c r="D87" i="89"/>
  <c r="D42" i="89"/>
  <c r="D44" i="89" s="1"/>
  <c r="D74" i="89" s="1"/>
  <c r="D59" i="89"/>
  <c r="D75" i="89" s="1"/>
  <c r="D102" i="89"/>
  <c r="D106" i="89" s="1"/>
  <c r="D107" i="89" s="1"/>
  <c r="D136" i="89" s="1"/>
  <c r="D44" i="103" l="1"/>
  <c r="D74" i="103" s="1"/>
  <c r="D77" i="103" s="1"/>
  <c r="C88" i="99"/>
  <c r="D44" i="102"/>
  <c r="D74" i="102" s="1"/>
  <c r="D77" i="102" s="1"/>
  <c r="D134" i="102" s="1"/>
  <c r="D44" i="95"/>
  <c r="D74" i="95" s="1"/>
  <c r="D77" i="95" s="1"/>
  <c r="D134" i="95" s="1"/>
  <c r="D138" i="95" s="1"/>
  <c r="C44" i="101"/>
  <c r="C74" i="101" s="1"/>
  <c r="D88" i="98"/>
  <c r="D135" i="98" s="1"/>
  <c r="C88" i="95"/>
  <c r="C88" i="96"/>
  <c r="D44" i="101"/>
  <c r="D74" i="101" s="1"/>
  <c r="D77" i="101" s="1"/>
  <c r="D134" i="101" s="1"/>
  <c r="C88" i="98"/>
  <c r="C44" i="100"/>
  <c r="C74" i="100" s="1"/>
  <c r="C88" i="100"/>
  <c r="D44" i="100"/>
  <c r="D74" i="100" s="1"/>
  <c r="D77" i="100" s="1"/>
  <c r="D134" i="100" s="1"/>
  <c r="C88" i="101"/>
  <c r="D88" i="97"/>
  <c r="D135" i="97" s="1"/>
  <c r="D119" i="95"/>
  <c r="D120" i="95" s="1"/>
  <c r="C44" i="97"/>
  <c r="C74" i="97" s="1"/>
  <c r="D88" i="102"/>
  <c r="D135" i="102" s="1"/>
  <c r="D44" i="96"/>
  <c r="D74" i="96" s="1"/>
  <c r="D77" i="96" s="1"/>
  <c r="D134" i="98"/>
  <c r="D88" i="99"/>
  <c r="D135" i="99" s="1"/>
  <c r="D134" i="103"/>
  <c r="D138" i="103" s="1"/>
  <c r="D119" i="103"/>
  <c r="D120" i="103" s="1"/>
  <c r="C88" i="103"/>
  <c r="D134" i="99"/>
  <c r="C88" i="102"/>
  <c r="C44" i="96"/>
  <c r="C74" i="96" s="1"/>
  <c r="D88" i="96"/>
  <c r="D135" i="96" s="1"/>
  <c r="D88" i="101"/>
  <c r="D135" i="101" s="1"/>
  <c r="C88" i="97"/>
  <c r="D44" i="97"/>
  <c r="D74" i="97" s="1"/>
  <c r="D77" i="97" s="1"/>
  <c r="D88" i="100"/>
  <c r="D135" i="100" s="1"/>
  <c r="D88" i="89"/>
  <c r="D135" i="89" s="1"/>
  <c r="D77" i="89"/>
  <c r="D134" i="89" s="1"/>
  <c r="D138" i="98" l="1"/>
  <c r="D119" i="98"/>
  <c r="D120" i="98" s="1"/>
  <c r="D125" i="98" s="1"/>
  <c r="D119" i="101"/>
  <c r="D120" i="101" s="1"/>
  <c r="D123" i="103"/>
  <c r="D119" i="102"/>
  <c r="D138" i="101"/>
  <c r="D138" i="102"/>
  <c r="D134" i="97"/>
  <c r="D138" i="97" s="1"/>
  <c r="D119" i="97"/>
  <c r="D120" i="97" s="1"/>
  <c r="D134" i="96"/>
  <c r="D138" i="96" s="1"/>
  <c r="D119" i="96"/>
  <c r="D120" i="96" s="1"/>
  <c r="D119" i="100"/>
  <c r="D120" i="100" s="1"/>
  <c r="D138" i="99"/>
  <c r="D119" i="99"/>
  <c r="D120" i="99" s="1"/>
  <c r="D125" i="103"/>
  <c r="D122" i="103"/>
  <c r="D121" i="103"/>
  <c r="D126" i="103" s="1"/>
  <c r="D139" i="103" s="1"/>
  <c r="D140" i="103" s="1"/>
  <c r="D124" i="103"/>
  <c r="D125" i="95"/>
  <c r="D123" i="95"/>
  <c r="D124" i="95"/>
  <c r="D121" i="95"/>
  <c r="D126" i="95" s="1"/>
  <c r="D139" i="95" s="1"/>
  <c r="D140" i="95" s="1"/>
  <c r="C14" i="88" s="1"/>
  <c r="E14" i="88" s="1"/>
  <c r="G14" i="88" s="1"/>
  <c r="D122" i="95"/>
  <c r="D138" i="100"/>
  <c r="D120" i="102"/>
  <c r="D125" i="102" l="1"/>
  <c r="D124" i="99"/>
  <c r="D125" i="101"/>
  <c r="C20" i="105"/>
  <c r="E20" i="105" s="1"/>
  <c r="G20" i="105" s="1"/>
  <c r="C29" i="105"/>
  <c r="E29" i="105" s="1"/>
  <c r="G29" i="105" s="1"/>
  <c r="D123" i="101"/>
  <c r="D121" i="96"/>
  <c r="D126" i="96" s="1"/>
  <c r="D139" i="96" s="1"/>
  <c r="D140" i="96" s="1"/>
  <c r="D123" i="102"/>
  <c r="D121" i="101"/>
  <c r="D126" i="101" s="1"/>
  <c r="D139" i="101" s="1"/>
  <c r="D140" i="101" s="1"/>
  <c r="D124" i="101"/>
  <c r="D122" i="101"/>
  <c r="D122" i="102"/>
  <c r="D123" i="98"/>
  <c r="D123" i="96"/>
  <c r="D124" i="96"/>
  <c r="D125" i="96"/>
  <c r="D122" i="96"/>
  <c r="D121" i="98"/>
  <c r="D126" i="98" s="1"/>
  <c r="D139" i="98" s="1"/>
  <c r="D140" i="98" s="1"/>
  <c r="D122" i="98"/>
  <c r="D121" i="102"/>
  <c r="D126" i="102" s="1"/>
  <c r="D139" i="102" s="1"/>
  <c r="D140" i="102" s="1"/>
  <c r="D123" i="100"/>
  <c r="D121" i="100"/>
  <c r="D126" i="100" s="1"/>
  <c r="D139" i="100" s="1"/>
  <c r="D140" i="100" s="1"/>
  <c r="D124" i="100"/>
  <c r="D125" i="100"/>
  <c r="D122" i="100"/>
  <c r="D124" i="102"/>
  <c r="D124" i="98"/>
  <c r="D123" i="99"/>
  <c r="D121" i="99"/>
  <c r="D126" i="99" s="1"/>
  <c r="D139" i="99" s="1"/>
  <c r="D140" i="99" s="1"/>
  <c r="D125" i="99"/>
  <c r="D122" i="99"/>
  <c r="D123" i="97"/>
  <c r="D121" i="97"/>
  <c r="D126" i="97" s="1"/>
  <c r="D139" i="97" s="1"/>
  <c r="D140" i="97" s="1"/>
  <c r="C14" i="104" s="1"/>
  <c r="E14" i="104" s="1"/>
  <c r="G14" i="104" s="1"/>
  <c r="D124" i="97"/>
  <c r="D125" i="97"/>
  <c r="D122" i="97"/>
  <c r="D137" i="89"/>
  <c r="D138" i="89" s="1"/>
  <c r="D119" i="89"/>
  <c r="D120" i="89" s="1"/>
  <c r="C16" i="105" l="1"/>
  <c r="E16" i="105" s="1"/>
  <c r="G16" i="105" s="1"/>
  <c r="C25" i="105"/>
  <c r="E25" i="105" s="1"/>
  <c r="G25" i="105" s="1"/>
  <c r="C17" i="105"/>
  <c r="E17" i="105" s="1"/>
  <c r="G17" i="105" s="1"/>
  <c r="C26" i="105"/>
  <c r="E26" i="105" s="1"/>
  <c r="G26" i="105" s="1"/>
  <c r="C15" i="104"/>
  <c r="E15" i="104" s="1"/>
  <c r="G15" i="104" s="1"/>
  <c r="C15" i="88"/>
  <c r="E15" i="88" s="1"/>
  <c r="G15" i="88" s="1"/>
  <c r="C16" i="88"/>
  <c r="E16" i="88" s="1"/>
  <c r="G16" i="88" s="1"/>
  <c r="C16" i="104"/>
  <c r="E16" i="104" s="1"/>
  <c r="G16" i="104" s="1"/>
  <c r="C28" i="105"/>
  <c r="E28" i="105" s="1"/>
  <c r="G28" i="105" s="1"/>
  <c r="C19" i="105"/>
  <c r="E19" i="105" s="1"/>
  <c r="G19" i="105" s="1"/>
  <c r="C27" i="105"/>
  <c r="E27" i="105" s="1"/>
  <c r="G27" i="105" s="1"/>
  <c r="C18" i="105"/>
  <c r="E18" i="105" s="1"/>
  <c r="G18" i="105" s="1"/>
  <c r="D125" i="89"/>
  <c r="D122" i="89"/>
  <c r="D121" i="89"/>
  <c r="D126" i="89" s="1"/>
  <c r="D139" i="89" s="1"/>
  <c r="D140" i="89" s="1"/>
  <c r="D123" i="89"/>
  <c r="D124" i="89"/>
  <c r="G17" i="104" l="1"/>
  <c r="F12" i="108" s="1"/>
  <c r="C24" i="105"/>
  <c r="E24" i="105" s="1"/>
  <c r="G24" i="105" s="1"/>
  <c r="G30" i="105" s="1"/>
  <c r="F13" i="108" s="1"/>
  <c r="C15" i="105"/>
  <c r="E15" i="105" s="1"/>
  <c r="G15" i="105" s="1"/>
  <c r="G21" i="105" s="1"/>
  <c r="F13" i="107" s="1"/>
  <c r="G17" i="88"/>
  <c r="F12" i="107" s="1"/>
  <c r="F69" i="106" l="1"/>
  <c r="F70" i="106" s="1"/>
  <c r="F74" i="106" l="1"/>
  <c r="F14" i="108" s="1"/>
  <c r="F16" i="108" s="1"/>
  <c r="F20" i="108" s="1"/>
  <c r="E15" i="5" s="1"/>
  <c r="F15" i="5" s="1"/>
  <c r="F73" i="106"/>
  <c r="F14" i="107" s="1"/>
  <c r="F16" i="107" s="1"/>
  <c r="F20" i="107" s="1"/>
  <c r="E14" i="5" s="1"/>
  <c r="F14" i="5" s="1"/>
  <c r="F16" i="5" l="1"/>
  <c r="F17" i="5" s="1"/>
  <c r="F26" i="5" s="1"/>
</calcChain>
</file>

<file path=xl/sharedStrings.xml><?xml version="1.0" encoding="utf-8"?>
<sst xmlns="http://schemas.openxmlformats.org/spreadsheetml/2006/main" count="2387" uniqueCount="324">
  <si>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</si>
  <si>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</si>
  <si>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</si>
  <si>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</si>
  <si>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</si>
  <si>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</si>
  <si>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</si>
  <si>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</si>
  <si>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</si>
  <si>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</si>
  <si>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</si>
  <si>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</si>
  <si>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</si>
  <si>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</si>
  <si>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</si>
  <si>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</si>
  <si>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</si>
  <si>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</si>
  <si>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</si>
  <si>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</si>
  <si>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</si>
  <si>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</si>
  <si>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</si>
  <si>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</si>
  <si>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</si>
  <si>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</si>
  <si>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</si>
  <si>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</si>
  <si>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</si>
  <si>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</si>
  <si>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</si>
  <si>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</si>
  <si>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Valor unitário/dia (R$)</t>
  </si>
  <si>
    <t>Licitação Nº</t>
  </si>
  <si>
    <t>IDENTIFICAÇÃO DOS SERVIÇOS</t>
  </si>
  <si>
    <t>Unidade de Medida</t>
  </si>
  <si>
    <t xml:space="preserve">Quantidade </t>
  </si>
  <si>
    <t xml:space="preserve">Município/UF </t>
  </si>
  <si>
    <t>Nº de meses de execução contratual</t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</si>
  <si>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</si>
  <si>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</si>
  <si>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</si>
  <si>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</si>
  <si>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</si>
  <si>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</si>
  <si>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</si>
  <si>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</si>
  <si>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</si>
  <si>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Tipo de Serviço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</si>
  <si>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</si>
  <si>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</si>
  <si>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</si>
  <si>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</si>
  <si>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</si>
  <si>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</si>
  <si>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</si>
  <si>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</si>
  <si>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</si>
  <si>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</si>
  <si>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</si>
  <si>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</si>
  <si>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</si>
  <si>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</si>
  <si>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</si>
  <si>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</si>
  <si>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</si>
  <si>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</si>
  <si>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</si>
  <si>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</si>
  <si>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</si>
  <si>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</si>
  <si>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</si>
  <si>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</si>
  <si>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</si>
  <si>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</si>
  <si>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</si>
  <si>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</si>
  <si>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</si>
  <si>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</si>
  <si>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</si>
  <si>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t>TOTAL DO SUBMÓDULO 2.1</t>
  </si>
  <si>
    <t>TOTAL DO MÓDULO 1</t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</si>
  <si>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</si>
  <si>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</si>
  <si>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</si>
  <si>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</si>
  <si>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</si>
  <si>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t>Submódulo 4.1 – Substituto nas Ausências Legais (Redação dada pela Instrução Normativa nº 7, de 2018)</t>
  </si>
  <si>
    <t>TOTAL DO SUBMÓDULO 4.1</t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</si>
  <si>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</si>
  <si>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</si>
  <si>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</si>
  <si>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</si>
  <si>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</si>
  <si>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</si>
  <si>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</si>
  <si>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</si>
  <si>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</si>
  <si>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t>TOTAL DO MÓDULO 6</t>
  </si>
  <si>
    <t>SUBTOTAL DO SUBMÓDULO 2.1</t>
  </si>
  <si>
    <t>Incidência do submódulo 2.2 sobre o submódulo 2.1</t>
  </si>
  <si>
    <t>OBS: Os licitantes devem preencher os campos marcados em amarelo</t>
  </si>
  <si>
    <t>QUADRO RESUMO</t>
  </si>
  <si>
    <t>LOGOTIPO</t>
  </si>
  <si>
    <t>RAZÃO SOCIAL:</t>
  </si>
  <si>
    <t>CNPJ:</t>
  </si>
  <si>
    <t>ENDEREÇO:</t>
  </si>
  <si>
    <t>FONE:</t>
  </si>
  <si>
    <t>Nº de Registro da Convenção Coletiva de Trabalho no M.T.E</t>
  </si>
  <si>
    <t>Brasília/DF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</si>
  <si>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</si>
  <si>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</si>
  <si>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</si>
  <si>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</si>
  <si>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</si>
  <si>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</si>
  <si>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t xml:space="preserve">Outros - especificar </t>
    </r>
    <r>
      <rPr>
        <sz val="8"/>
        <color indexed="8"/>
        <rFont val="Ecofont Vera Sans"/>
        <family val="2"/>
      </rPr>
      <t xml:space="preserve">(Cláusula </t>
    </r>
    <r>
      <rPr>
        <sz val="8"/>
        <color indexed="10"/>
        <rFont val="Ecofont Vera Sans"/>
        <family val="2"/>
      </rPr>
      <t>XX</t>
    </r>
    <r>
      <rPr>
        <sz val="8"/>
        <color indexed="8"/>
        <rFont val="Ecofont Vera Sans"/>
        <family val="2"/>
      </rPr>
      <t xml:space="preserve"> da Convenção Coletiva de Trabalho)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</si>
  <si>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</si>
  <si>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</si>
  <si>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</si>
  <si>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50500.332517/2019-11</t>
  </si>
  <si>
    <t>Descrição</t>
  </si>
  <si>
    <t xml:space="preserve">Data de apresentação da proposta (dia/mês/ano) </t>
  </si>
  <si>
    <t>* Não será admitida a inclusão de benefícios que onerem apenas o tomador de serviços, nos termos do PARECER N.º 15/2014/CPLC/DEPCONSU/PGF/AGU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</si>
  <si>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</si>
  <si>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</si>
  <si>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</si>
  <si>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</si>
  <si>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Adicional de Férias </t>
    </r>
    <r>
      <rPr>
        <b/>
        <sz val="10"/>
        <rFont val="Ecofont Vera Sans"/>
        <family val="2"/>
      </rPr>
      <t>(*apenas adicional de férias do titular)</t>
    </r>
  </si>
  <si>
    <r>
      <t xml:space="preserve">Assistência Médica e familiar - </t>
    </r>
    <r>
      <rPr>
        <sz val="8"/>
        <color theme="1"/>
        <rFont val="Ecofont Vera Sans"/>
        <family val="2"/>
      </rPr>
      <t xml:space="preserve">(Cláusula </t>
    </r>
    <r>
      <rPr>
        <sz val="8"/>
        <color rgb="FFFF0000"/>
        <rFont val="Ecofont Vera Sans"/>
        <family val="2"/>
      </rPr>
      <t>XX</t>
    </r>
    <r>
      <rPr>
        <sz val="8"/>
        <color theme="1"/>
        <rFont val="Ecofont Vera Sans"/>
        <family val="2"/>
      </rPr>
      <t xml:space="preserve"> da Convenção Coletiva de Trabalho) *</t>
    </r>
  </si>
  <si>
    <t>50500.356865/2019-83</t>
  </si>
  <si>
    <t>Coordenador de Atendimento</t>
  </si>
  <si>
    <t>PA/1 hora</t>
  </si>
  <si>
    <r>
      <t xml:space="preserve">Transporte </t>
    </r>
    <r>
      <rPr>
        <sz val="8"/>
        <color theme="1"/>
        <rFont val="Ecofont Vera Sans"/>
        <family val="2"/>
      </rPr>
      <t>(considerando 24 dias úteis)</t>
    </r>
  </si>
  <si>
    <r>
      <t xml:space="preserve">Auxílio Alimentação - </t>
    </r>
    <r>
      <rPr>
        <sz val="8"/>
        <color theme="1"/>
        <rFont val="Ecofont Vera Sans"/>
        <family val="2"/>
      </rPr>
      <t xml:space="preserve">(Cláusula </t>
    </r>
    <r>
      <rPr>
        <sz val="8"/>
        <color rgb="FFFF0000"/>
        <rFont val="Ecofont Vera Sans"/>
        <family val="2"/>
      </rPr>
      <t>XX</t>
    </r>
    <r>
      <rPr>
        <sz val="8"/>
        <color theme="1"/>
        <rFont val="Ecofont Vera Sans"/>
        <family val="2"/>
      </rPr>
      <t xml:space="preserve"> da Convenção Coletiva de Trabalho) (considerando 24 dias úteis)</t>
    </r>
  </si>
  <si>
    <t>Uniformes</t>
  </si>
  <si>
    <r>
      <t xml:space="preserve">Materiais </t>
    </r>
    <r>
      <rPr>
        <sz val="8"/>
        <color theme="1"/>
        <rFont val="Ecofont Vera Sans"/>
        <family val="2"/>
      </rPr>
      <t>(Crachá)</t>
    </r>
  </si>
  <si>
    <r>
      <t xml:space="preserve">Outros </t>
    </r>
    <r>
      <rPr>
        <sz val="8"/>
        <color theme="1"/>
        <rFont val="Ecofont Vera Sans"/>
        <family val="2"/>
      </rPr>
      <t>(especificar)</t>
    </r>
  </si>
  <si>
    <t>CPRB</t>
  </si>
  <si>
    <t>Planejamento, implantação, operação e gestão do atendimento e relacionamento da Central de Atendimento</t>
  </si>
  <si>
    <r>
      <rPr>
        <b/>
        <i/>
        <sz val="8"/>
        <color indexed="8"/>
        <rFont val="Ecofont Vera Sans"/>
        <family val="2"/>
      </rPr>
      <t>Nota 1:</t>
    </r>
    <r>
      <rPr>
        <i/>
        <sz val="8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</si>
  <si>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i/>
        <sz val="8"/>
        <color indexed="8"/>
        <rFont val="Ecofont Vera Sans"/>
        <family val="2"/>
      </rPr>
      <t xml:space="preserve">Nota 2: </t>
    </r>
    <r>
      <rPr>
        <i/>
        <sz val="8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</si>
  <si>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i/>
        <sz val="8"/>
        <color indexed="8"/>
        <rFont val="Ecofont Vera Sans"/>
        <family val="2"/>
      </rPr>
      <t>Nota 3:</t>
    </r>
    <r>
      <rPr>
        <i/>
        <sz val="8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</si>
  <si>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rPr>
        <b/>
        <i/>
        <sz val="8"/>
        <color indexed="8"/>
        <rFont val="Ecofont Vera Sans"/>
        <family val="2"/>
      </rPr>
      <t>Nota 1</t>
    </r>
    <r>
      <rPr>
        <i/>
        <sz val="8"/>
        <color indexed="8"/>
        <rFont val="Ecofont Vera Sans"/>
        <family val="2"/>
      </rPr>
      <t>: Custos indiretos, tributos e lucro por empregado</t>
    </r>
  </si>
  <si>
    <r>
      <rPr>
        <b/>
        <i/>
        <sz val="8"/>
        <color indexed="8"/>
        <rFont val="Ecofont Vera Sans"/>
        <family val="2"/>
      </rPr>
      <t>Nota 2:</t>
    </r>
    <r>
      <rPr>
        <i/>
        <sz val="8"/>
        <color indexed="8"/>
        <rFont val="Ecofont Vera Sans"/>
        <family val="2"/>
      </rPr>
      <t xml:space="preserve"> O valor referente a  tributos é obtido aplicando-se percentual sobre o valor do faturamento</t>
    </r>
  </si>
  <si>
    <r>
      <rPr>
        <b/>
        <i/>
        <sz val="8"/>
        <color indexed="8"/>
        <rFont val="Ecofont Vera Sans"/>
        <family val="2"/>
      </rPr>
      <t>Nota 3:</t>
    </r>
    <r>
      <rPr>
        <i/>
        <sz val="8"/>
        <color indexed="8"/>
        <rFont val="Ecofont Vera Sans"/>
        <family val="2"/>
      </rPr>
      <t xml:space="preserve"> O percentual a título da Contribuição Previdenciária sobre a Receita Bruta (CPRB) somente deverá ser informado pelas licitantes que, </t>
    </r>
    <r>
      <rPr>
        <b/>
        <i/>
        <u/>
        <sz val="8"/>
        <color indexed="8"/>
        <rFont val="Ecofont Vera Sans"/>
        <family val="2"/>
      </rPr>
      <t>comprovadamente</t>
    </r>
    <r>
      <rPr>
        <i/>
        <sz val="8"/>
        <color indexed="8"/>
        <rFont val="Ecofont Vera Sans"/>
        <family val="2"/>
      </rPr>
      <t>, forem optantes pelo referido sistema de tributação. Para tanto, a licitante deverá excluir o item referente à alínea "A" do submódulo 2.2</t>
    </r>
  </si>
  <si>
    <t>Atendente</t>
  </si>
  <si>
    <t>Supervisor de Atendimento</t>
  </si>
  <si>
    <t>BackOffice</t>
  </si>
  <si>
    <t>Agente de Treinamento</t>
  </si>
  <si>
    <t>Analista de Qualidade</t>
  </si>
  <si>
    <t>Analista de Planejamento e Tráfego</t>
  </si>
  <si>
    <t>Psicólogo</t>
  </si>
  <si>
    <t>Técnico de Suporte de Informática</t>
  </si>
  <si>
    <t>Planilha 2 - Quadro-resumo do Custo Mensal da Mão de Obra Operacional Direta da Posição de Atendimento Tipo PA I</t>
  </si>
  <si>
    <t>Item</t>
  </si>
  <si>
    <t>Mão de Obra vinculada à execução contratual (Perfil Profissional) (A)</t>
  </si>
  <si>
    <t xml:space="preserve">Valor total por empregado (B) </t>
  </si>
  <si>
    <t>Quantidade  de empregados por posto ( C)</t>
  </si>
  <si>
    <t>Valor Total Mensal (R$)              (D) = (B x C)</t>
  </si>
  <si>
    <t xml:space="preserve">Quantidade de postos (E)            </t>
  </si>
  <si>
    <t>Valor Total Mensal (R$)              
(F) = (D x E)</t>
  </si>
  <si>
    <t xml:space="preserve">Monitor de Atendimento </t>
  </si>
  <si>
    <t>Custo Mensal da Mão de Obra Operacional Direta da Posição de Atendimento Tipo PA I</t>
  </si>
  <si>
    <t>Monitor de Atendimento</t>
  </si>
  <si>
    <t>Planilha 3 - Quadro-resumo do Custo Mensal da Mão de Obra Operacional Direta da Posição de Atendimento Tipo PA II</t>
  </si>
  <si>
    <t>3.1</t>
  </si>
  <si>
    <t>3.2</t>
  </si>
  <si>
    <t>3.3</t>
  </si>
  <si>
    <t>Back Office</t>
  </si>
  <si>
    <t>Custo Mensal da Mão de Obra Operacional Direta da Posição de Atendimento Tipo PA II</t>
  </si>
  <si>
    <t>Planilha 4 - Quadro-resumo do Custo Mensal da Mão de Obra de Apoio e Gestão Compartilhada das Posições de Atendimento Tipo PA I e PA II</t>
  </si>
  <si>
    <t xml:space="preserve">Quantidade de postos
(E)            </t>
  </si>
  <si>
    <t>Posição de Atendimento Tipo PA I</t>
  </si>
  <si>
    <t xml:space="preserve">Agente de Treinamento </t>
  </si>
  <si>
    <t xml:space="preserve">Analista de Qualidade </t>
  </si>
  <si>
    <t xml:space="preserve">Analista de Planejamento e Tráfego </t>
  </si>
  <si>
    <t>Custo Mensal Total da Mão de Obra de Apoio e Gestão Compartilhada da Posição de Atendimento Tipo PA I</t>
  </si>
  <si>
    <t>Posição de Atendimento Tipo PA II</t>
  </si>
  <si>
    <t>Custo Mensal Total da Mão de Obra de Apoio e Gestão Compartilhada da Posição de Atendimento Tipo PA II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</si>
  <si>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</si>
  <si>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</si>
  <si>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</si>
  <si>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</si>
  <si>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</si>
  <si>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</si>
  <si>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</si>
  <si>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</si>
  <si>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</si>
  <si>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</si>
  <si>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</si>
  <si>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A Licitante deverá declarar que se compromete a utilizar as marcas indicadas na sua proposta (a Licitante deverá listar e especificar quais os equipamentos, produtos e materiais a serem utilizados) e que poderão vir a ser substituídas por de qualidade similar, mediante o atesto da fiscalização do Contrato.</t>
  </si>
  <si>
    <t xml:space="preserve">Item </t>
  </si>
  <si>
    <t>Módulos</t>
  </si>
  <si>
    <t>Quantidade Total</t>
  </si>
  <si>
    <t>Valor Unitário Mensal (R$)</t>
  </si>
  <si>
    <t>Valor Total Mensal (R$)</t>
  </si>
  <si>
    <t>Módulo 1 - Infraestrutura Física do Ambiente Exclusivo da Central de Atendimento - Custos Fixos</t>
  </si>
  <si>
    <t>1.1</t>
  </si>
  <si>
    <t>Despesa com serviços gerais de limpeza e vigilância</t>
  </si>
  <si>
    <t>Unidade</t>
  </si>
  <si>
    <t>1.2</t>
  </si>
  <si>
    <t>1.3</t>
  </si>
  <si>
    <t>1.4</t>
  </si>
  <si>
    <t>Subtotal - Módulo 1</t>
  </si>
  <si>
    <t>Módulo 2 - Mobiliários e Equipamentos Individuais - Custos Variáveis</t>
  </si>
  <si>
    <t>2.2.</t>
  </si>
  <si>
    <t>Subtotal - Módulo 2</t>
  </si>
  <si>
    <t>Módulo 3 - Infraestrutura Tecnológica - equipamentos e sistemas de informática e de telecomunicações - Custos Fixos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</si>
  <si>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</si>
  <si>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</si>
  <si>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</si>
  <si>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</si>
  <si>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</si>
  <si>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</si>
  <si>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</si>
  <si>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</si>
  <si>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</si>
  <si>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</si>
  <si>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</si>
  <si>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</si>
  <si>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</si>
  <si>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</si>
  <si>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</si>
  <si>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</si>
  <si>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</si>
  <si>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</si>
  <si>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Subtotal - Módulo 3</t>
  </si>
  <si>
    <t>Módulo 4 - Infraestrutura Tecnológica - equipamentos e sistemas de informática e de telecomunicações - Custos Variáveis</t>
  </si>
  <si>
    <t>Licença</t>
  </si>
  <si>
    <t>Subtotal - Módulo 4</t>
  </si>
  <si>
    <t>Módulo 5 - Manutenções, Instalações, Configurações e Atualizações - Custos Fixos</t>
  </si>
  <si>
    <t>5.1</t>
  </si>
  <si>
    <t>5.2</t>
  </si>
  <si>
    <t>Subtotal - Módulo 5</t>
  </si>
  <si>
    <t>Módulo 6 - Manutenções, Instalações, Configurações e Atualizações - Custos Variáveis</t>
  </si>
  <si>
    <t>6.1</t>
  </si>
  <si>
    <t>Subtotal - Módulo 6</t>
  </si>
  <si>
    <t>Módulo 7 - Conectividade - Custos Fixos</t>
  </si>
  <si>
    <t>7.1</t>
  </si>
  <si>
    <t>Subtotal - Módulo 7</t>
  </si>
  <si>
    <t xml:space="preserve"> Subtotal do Custo Total Mensal da Infraestrutura Operacional - PA I e PA II (1 + 2 + 3 + 4 + 5 + 6 + 7)</t>
  </si>
  <si>
    <t>Custos Indiretos, Lucro e Tributos</t>
  </si>
  <si>
    <t>Percentual</t>
  </si>
  <si>
    <t>9.1</t>
  </si>
  <si>
    <t>9.2</t>
  </si>
  <si>
    <t>9.3</t>
  </si>
  <si>
    <t>Total dos Custos Indiretos, Lucro e Tributos</t>
  </si>
  <si>
    <t>Custo Total Mensal da Infraestrutura Operacional - PA I e PA II (8 + 9)</t>
  </si>
  <si>
    <t>Custo Mensal da Infraestrutura Operacional</t>
  </si>
  <si>
    <t>Quantidade Parcial</t>
  </si>
  <si>
    <t>Valor Parcial Mensal (R$)</t>
  </si>
  <si>
    <t>11.1</t>
  </si>
  <si>
    <t>Parcial Posição de Atendimento Tipo PA I</t>
  </si>
  <si>
    <t>11.2</t>
  </si>
  <si>
    <t>Parcial Posição de Atendimento Tipo PA II</t>
  </si>
  <si>
    <t>Planilha 5 - Quadro Demonstrativo dos Itens de Infraestrutura Operacional (Física e Tecnológica) - Posições de Atendimento Tipo PA I e PA II</t>
  </si>
  <si>
    <t>Planilha 6 - Planilha de Composição do Preço Unitário da Posição de Atendimento do Tipo PA I</t>
  </si>
  <si>
    <t>Custo Mensal da Mão de Obra Operacional Direta - Tipo PA I (Conforme Item 4 da Planilha 2)</t>
  </si>
  <si>
    <t>Custo Mensal da Mão de Obra de Apoio e Gestão Compartilhada - Parcial Tipo PA I (Conforme Item 7 da Planilha 4)</t>
  </si>
  <si>
    <t>Custo Mensal da Infraestrutura Operacional - Parcial Posição de Atendimento Tipo PA I (Conforme Item 11.1 da Planilha 5)</t>
  </si>
  <si>
    <t>Preço Total Mensal</t>
  </si>
  <si>
    <t>Quantidade Mensal Estimada de Posições de Atendimento Tipo PA I de 1 (uma) hora (PA/hora)</t>
  </si>
  <si>
    <t xml:space="preserve">Preço Unitário Mensal por Posição de Atendimento Tipo PA I (PA/hora)  = (item 4 / item 5) </t>
  </si>
  <si>
    <t>Planilha 7 - Planilha de Composição do Preço Unitário da Posição de Atendimento do Tipo PA II</t>
  </si>
  <si>
    <t>Custo Mensal da Mão de Obra Operacional Direta - Tipo PA II (Conforme Item 4 da Planilha 3)</t>
  </si>
  <si>
    <t>Custo Mensal da Mão de Obra de Apoio e Gestão Compartilhada - Parcial Tipo PA II (Conforme Item 14 da Planilha 4)</t>
  </si>
  <si>
    <t>Custo Mensal da Infraestrutura Operacional - Parcial Posição de Atendimento Tipo PA II (Conforme Item 11.2 da Planilha 5)</t>
  </si>
  <si>
    <t>Quantidade Mensal Estimada de Posições de Atendimento Tipo PA II de 1 (uma) hora (PA/hora)</t>
  </si>
  <si>
    <t xml:space="preserve">Preço Unitário Mensal por Posição de Atendimento Tipo PA II (PA/hora)  = (item 4 / item 5) </t>
  </si>
  <si>
    <t>Planilha 8 - Quadro Demonstrativo Final da Proposta de Preços</t>
  </si>
  <si>
    <t xml:space="preserve">Descrição dos Serviços Continuados       (PA I e PA II) </t>
  </si>
  <si>
    <t>Quantidade Mensal</t>
  </si>
  <si>
    <t>Preço Unitário Mensal (R$)</t>
  </si>
  <si>
    <t>Preço Total Mensal (R$)</t>
  </si>
  <si>
    <t>PA I: Teleatendimento Receptivo, Teleatendimento Ativo e Retorno as Solicitações e Atendimento Multimeios</t>
  </si>
  <si>
    <t>PA/Hora</t>
  </si>
  <si>
    <t>PA II: Back Office</t>
  </si>
  <si>
    <t>Preço Total Mensal dos Serviços Continuados – PA I e PA II (Σ itens 1 e 2) (R$)</t>
  </si>
  <si>
    <t>Preço Total Anual dos Serviços Continuados – PA I e PA II (12 x item 3) (R$)</t>
  </si>
  <si>
    <t>Descrição dos Serviços Por Demanda</t>
  </si>
  <si>
    <t>Agente Virtual Chatbot</t>
  </si>
  <si>
    <t>Sessão</t>
  </si>
  <si>
    <t>Agente Virtual Voicebot</t>
  </si>
  <si>
    <t>Elaboração e Implantação de Roteiros, Processos e Fluxos de Atendimento</t>
  </si>
  <si>
    <t>Hora</t>
  </si>
  <si>
    <t>Curadoria para Agentes Virtuais e Serviços Digitais</t>
  </si>
  <si>
    <t>Análise, Desenvolvimento e Manutenção de Sistemas e Soluções Digitais para Atendimento (Melhoria Contínua)</t>
  </si>
  <si>
    <t>Preço Total Mensal dos Serviços Por Demanda  (Σ itens 5 e 9) (R$)</t>
  </si>
  <si>
    <t>Preço Total Anual dos Serviços Por Demanda (12 x item 10) (R$)</t>
  </si>
  <si>
    <t>PREÇO TOTAL GLOBAL DO CONTRATO (ITEM 4 + ITEM 11) (R$)</t>
  </si>
  <si>
    <r>
      <t xml:space="preserve">Despesa com rede física e lógica de computadores com disponibilização de conexão à Internet e gerenciamento de redes;  sistema de energia elétrica (geradores de energia e no-breaks); instalações hidráulicas; sistema de refrigeração; circuito fechado de televisão; acústica e layout  </t>
    </r>
    <r>
      <rPr>
        <b/>
        <sz val="9"/>
        <color theme="1"/>
        <rFont val="Ecofont Vera Sans"/>
        <family val="2"/>
      </rPr>
      <t xml:space="preserve">(OBS: O valor desse item deve ser calculado considerando 60 meses.) </t>
    </r>
  </si>
  <si>
    <r>
      <t xml:space="preserve">Despesa com utensílios comuns em geral (bebedouros, extintores, guilhotina, grampeadores, perfuradores, televisores, utensílios de copa e cozinha, flip chart, impressora, scanner, datashow, etc.) </t>
    </r>
    <r>
      <rPr>
        <b/>
        <sz val="9"/>
        <color theme="1"/>
        <rFont val="Ecofont Vera Sans"/>
        <family val="2"/>
      </rPr>
      <t xml:space="preserve">(OBS: O valor desse item deve ser calculado considerando 60 meses.) </t>
    </r>
  </si>
  <si>
    <r>
      <t xml:space="preserve">Despesa com manutenção predial em geral (instalações civis, elétricas, lógica, hidráulica, telefônica, incêndio, ar condicionado, elevadores, CFTV e serviços gerais) </t>
    </r>
    <r>
      <rPr>
        <b/>
        <sz val="9"/>
        <color theme="1"/>
        <rFont val="Ecofont Vera Sans"/>
        <family val="2"/>
      </rPr>
      <t xml:space="preserve">(OBS: O valor desse item deve ser calculado considerando 60 meses.) </t>
    </r>
  </si>
  <si>
    <r>
      <t xml:space="preserve">Posição de atendimento - Baia composta com mesa, cadeira, lixeira, descanso de pé, computador, softphone ou aparelho telefônico e head set para Mão de Obra Operacional Direta (Atendente) </t>
    </r>
    <r>
      <rPr>
        <b/>
        <sz val="9"/>
        <color theme="1"/>
        <rFont val="Ecofont Vera Sans"/>
        <family val="2"/>
      </rPr>
      <t xml:space="preserve"> (OBS: O valor desse item deve ser calculado considerando 60 meses.) </t>
    </r>
  </si>
  <si>
    <r>
      <t xml:space="preserve">Estação de trabalho composto de mesa com gaveteiro, cadeira, lixeira, descanso de pé, computador e aparelho telefônico para Mão de Obra Operacional Direta e de Apoio e Gestão (Back Office, Supervisor de Atendimento, Monitor de Atendimento, Coordenador de Atendimento, Agente de Treinamento, Analista de Qualidade, Analista de Planejamento e Tráfego, Psicólogo e Técnico de Suporte de Informática)  </t>
    </r>
    <r>
      <rPr>
        <b/>
        <sz val="9"/>
        <color theme="1"/>
        <rFont val="Ecofont Vera Sans"/>
        <family val="2"/>
      </rPr>
      <t xml:space="preserve">(OBS: O valor desse item deve ser calculado considerando 60 meses.) </t>
    </r>
  </si>
  <si>
    <r>
      <t xml:space="preserve">Armário individual para Mão de Obra Operacional Direta e de Apoio e Gestão (Atendente, Back Office e Supervisor de Atendimento) </t>
    </r>
    <r>
      <rPr>
        <b/>
        <sz val="9"/>
        <color theme="1"/>
        <rFont val="Ecofont Vera Sans"/>
        <family val="2"/>
      </rPr>
      <t xml:space="preserve">(OBS: O valor desse item deve ser calculado considerando 60 meses.) </t>
    </r>
  </si>
  <si>
    <r>
      <t xml:space="preserve">Plataforma de Comunicação prevendo Distribuidor Automático de Chamadas - DAC </t>
    </r>
    <r>
      <rPr>
        <b/>
        <sz val="9"/>
        <rFont val="Ecofont Vera Sans"/>
        <family val="2"/>
      </rPr>
      <t>(OBS: O valor desse item deve ser calculado considerando 60 meses.)</t>
    </r>
  </si>
  <si>
    <r>
      <t xml:space="preserve">Unidade de Resposta Audível – URA </t>
    </r>
    <r>
      <rPr>
        <b/>
        <sz val="9"/>
        <rFont val="Ecofont Vera Sans"/>
        <family val="2"/>
      </rPr>
      <t>(OBS: O valor desse item deve ser calculado considerando 60 meses.)</t>
    </r>
  </si>
  <si>
    <r>
      <t xml:space="preserve">Servidor de Integração CTI (Computer Telephony Integration) </t>
    </r>
    <r>
      <rPr>
        <b/>
        <sz val="9"/>
        <color theme="1"/>
        <rFont val="Ecofont Vera Sans"/>
        <family val="2"/>
      </rPr>
      <t xml:space="preserve">(OBS: O valor desse item deve ser calculado considerando 60 meses.) </t>
    </r>
  </si>
  <si>
    <r>
      <t xml:space="preserve">Sistema de Gerenciamento de Chamadas </t>
    </r>
    <r>
      <rPr>
        <b/>
        <sz val="9"/>
        <color theme="1"/>
        <rFont val="Ecofont Vera Sans"/>
        <family val="2"/>
      </rPr>
      <t>(OBS: O valor desse item deve ser calculado considerando 60 meses.)</t>
    </r>
    <r>
      <rPr>
        <sz val="9"/>
        <color theme="1"/>
        <rFont val="Ecofont Vera Sans"/>
        <family val="2"/>
      </rPr>
      <t xml:space="preserve"> </t>
    </r>
  </si>
  <si>
    <r>
      <t xml:space="preserve">Sistema de Teleatendimento Ativo </t>
    </r>
    <r>
      <rPr>
        <b/>
        <sz val="9"/>
        <color theme="1"/>
        <rFont val="Ecofont Vera Sans"/>
        <family val="2"/>
      </rPr>
      <t xml:space="preserve">(OBS: O valor desse item deve ser calculado considerando 60 meses.) </t>
    </r>
  </si>
  <si>
    <r>
      <t xml:space="preserve">Sistema de Gravação de Voz </t>
    </r>
    <r>
      <rPr>
        <b/>
        <sz val="9"/>
        <color theme="1"/>
        <rFont val="Ecofont Vera Sans"/>
        <family val="2"/>
      </rPr>
      <t xml:space="preserve">(OBS: O valor desse item deve ser calculado considerando 60 meses.) </t>
    </r>
  </si>
  <si>
    <r>
      <t xml:space="preserve">Solução para Portadores de Deficiência Auditiva e de Fala </t>
    </r>
    <r>
      <rPr>
        <b/>
        <sz val="9"/>
        <color theme="1"/>
        <rFont val="Ecofont Vera Sans"/>
        <family val="2"/>
      </rPr>
      <t>(OBS: O valor desse item deve ser calculado considerando 60 meses.)</t>
    </r>
  </si>
  <si>
    <r>
      <t xml:space="preserve">Solução Agente Virtual Chatbot </t>
    </r>
    <r>
      <rPr>
        <b/>
        <sz val="9"/>
        <color theme="1"/>
        <rFont val="Ecofont Vera Sans"/>
        <family val="2"/>
      </rPr>
      <t xml:space="preserve">(OBS: O valor desse item deve ser calculado considerando 60 meses.) </t>
    </r>
  </si>
  <si>
    <r>
      <t xml:space="preserve">Solução Agente Virtual Voicebot </t>
    </r>
    <r>
      <rPr>
        <b/>
        <sz val="9"/>
        <color theme="1"/>
        <rFont val="Ecofont Vera Sans"/>
        <family val="2"/>
      </rPr>
      <t>(OBS: O valor desse item deve ser calculado considerando 60 meses.)</t>
    </r>
  </si>
  <si>
    <r>
      <t xml:space="preserve">Solução de Mensagens Instantâneas em Tempo Real </t>
    </r>
    <r>
      <rPr>
        <b/>
        <sz val="9"/>
        <color theme="1"/>
        <rFont val="Ecofont Vera Sans"/>
        <family val="2"/>
      </rPr>
      <t>(OBS: O valor desse item deve ser calculado considerando 60 meses.)</t>
    </r>
  </si>
  <si>
    <r>
      <t xml:space="preserve">Solução de Redes Sociais </t>
    </r>
    <r>
      <rPr>
        <b/>
        <sz val="9"/>
        <color theme="1"/>
        <rFont val="Ecofont Vera Sans"/>
        <family val="2"/>
      </rPr>
      <t>(OBS: O valor desse item deve ser calculado considerando 60 meses.)</t>
    </r>
  </si>
  <si>
    <r>
      <t xml:space="preserve">Sistema de Gestão de Registro dos Canais de Atendimento - Solução Omnichannel </t>
    </r>
    <r>
      <rPr>
        <b/>
        <sz val="9"/>
        <color theme="1"/>
        <rFont val="Ecofont Vera Sans"/>
        <family val="2"/>
      </rPr>
      <t>(OBS: O valor desse item deve ser calculado considerando 60 meses.)</t>
    </r>
  </si>
  <si>
    <r>
      <t xml:space="preserve">Sistema Automatizado de Pesquisa </t>
    </r>
    <r>
      <rPr>
        <b/>
        <sz val="9"/>
        <color theme="1"/>
        <rFont val="Ecofont Vera Sans"/>
        <family val="2"/>
      </rPr>
      <t>(OBS: O valor desse item deve ser calculado considerando 60 meses.)</t>
    </r>
  </si>
  <si>
    <r>
      <t xml:space="preserve">Sistema de Segurança da Informação </t>
    </r>
    <r>
      <rPr>
        <b/>
        <sz val="9"/>
        <color theme="1"/>
        <rFont val="Ecofont Vera Sans"/>
        <family val="2"/>
      </rPr>
      <t>(OBS: O valor desse item deve ser calculado considerando 60 meses.)</t>
    </r>
  </si>
  <si>
    <r>
      <t xml:space="preserve">Servidor do Sistema de Banco de Dados </t>
    </r>
    <r>
      <rPr>
        <b/>
        <sz val="9"/>
        <color theme="1"/>
        <rFont val="Ecofont Vera Sans"/>
        <family val="2"/>
      </rPr>
      <t>(OBS: O valor desse item deve ser calculado considerando 60 meses.)</t>
    </r>
  </si>
  <si>
    <r>
      <t xml:space="preserve">Servidor da Plataforma WEB </t>
    </r>
    <r>
      <rPr>
        <b/>
        <sz val="9"/>
        <color theme="1"/>
        <rFont val="Ecofont Vera Sans"/>
        <family val="2"/>
      </rPr>
      <t>(OBS: O valor desse item deve ser calculado considerando 60 meses.)</t>
    </r>
  </si>
  <si>
    <r>
      <t xml:space="preserve">Servidor - Storage </t>
    </r>
    <r>
      <rPr>
        <b/>
        <sz val="9"/>
        <color theme="1"/>
        <rFont val="Ecofont Vera Sans"/>
        <family val="2"/>
      </rPr>
      <t>(OBS: O valor desse item deve ser calculado considerando 60 meses.)</t>
    </r>
  </si>
  <si>
    <r>
      <t xml:space="preserve">Servidor de Gerenciamento para a Rede IP </t>
    </r>
    <r>
      <rPr>
        <b/>
        <sz val="9"/>
        <color theme="1"/>
        <rFont val="Ecofont Vera Sans"/>
        <family val="2"/>
      </rPr>
      <t>(OBS: O valor desse item deve ser calculado considerando 60 meses.)</t>
    </r>
  </si>
  <si>
    <r>
      <t xml:space="preserve">Servidor de Rede/Proxy/DNS/Backup </t>
    </r>
    <r>
      <rPr>
        <b/>
        <sz val="9"/>
        <color theme="1"/>
        <rFont val="Ecofont Vera Sans"/>
        <family val="2"/>
      </rPr>
      <t>(OBS: O valor desse item deve ser calculado considerando 60 meses.)</t>
    </r>
  </si>
  <si>
    <r>
      <t xml:space="preserve">Switch </t>
    </r>
    <r>
      <rPr>
        <b/>
        <sz val="9"/>
        <rFont val="Ecofont Vera Sans"/>
        <family val="2"/>
      </rPr>
      <t>(OBS: O valor desse item deve ser calculado considerando 60 meses.)</t>
    </r>
  </si>
  <si>
    <r>
      <t xml:space="preserve">Roteador </t>
    </r>
    <r>
      <rPr>
        <b/>
        <sz val="9"/>
        <rFont val="Ecofont Vera Sans"/>
        <family val="2"/>
      </rPr>
      <t>(OBS: O valor desse item deve ser calculado considerando 60 meses.)</t>
    </r>
  </si>
  <si>
    <r>
      <t>Sistema de Gestão, de Força de Trabalho e Qualidade</t>
    </r>
    <r>
      <rPr>
        <b/>
        <sz val="9"/>
        <color theme="1"/>
        <rFont val="Ecofont Vera Sans"/>
        <family val="2"/>
      </rPr>
      <t xml:space="preserve"> (OBS: O valor desse item deve ser calculado considerando 60 meses.)</t>
    </r>
  </si>
  <si>
    <r>
      <t>Despesa com instalação, configuração e manutenção dos sistemas e soluções.</t>
    </r>
    <r>
      <rPr>
        <b/>
        <sz val="9"/>
        <color theme="1"/>
        <rFont val="Ecofont Vera Sans"/>
        <family val="2"/>
      </rPr>
      <t xml:space="preserve"> (OBS: O valor desse item deve ser calculado considerando 60 meses.) </t>
    </r>
  </si>
  <si>
    <r>
      <t xml:space="preserve">Despesa com atualização tecnológica e/ou up grade dos softwares e hardwares. </t>
    </r>
    <r>
      <rPr>
        <b/>
        <sz val="9"/>
        <color theme="1"/>
        <rFont val="Ecofont Vera Sans"/>
        <family val="2"/>
      </rPr>
      <t>(OBS: O valor desse item deve ser calculado considerando 60 meses.)</t>
    </r>
  </si>
  <si>
    <r>
      <t xml:space="preserve">Despesa com manutenção dos mobiliários e equipamentos individuais (itens 2.1 e 2.2) </t>
    </r>
    <r>
      <rPr>
        <b/>
        <sz val="9"/>
        <color theme="1"/>
        <rFont val="Ecofont Vera Sans"/>
        <family val="2"/>
      </rPr>
      <t>(OBS: O valor desse item deve ser calculado considerando 60 meses.)</t>
    </r>
  </si>
  <si>
    <r>
      <t xml:space="preserve">Link local de comunicação de dados </t>
    </r>
    <r>
      <rPr>
        <b/>
        <sz val="9"/>
        <rFont val="Ecofont Vera Sans"/>
        <family val="2"/>
      </rPr>
      <t>(OBS: O valor desse item deve ser calculado considerando 60 meses.)</t>
    </r>
  </si>
  <si>
    <t>12/2020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</si>
</sst>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(&quot;R$&quot;* #,##0.00_);_(&quot;R$&quot;* \(#,##0.00\);_(&quot;R$&quot;* &quot;-&quot;??_);_(@_)"/>
    <numFmt numFmtId="165" formatCode="_-&quot;R$&quot;\ * #,##0.00_-;\-&quot;R$&quot;\ * #,##0.00_-;_-&quot;R$&quot;\ * &quot;-&quot;??_-;_-@_-"/>
    <numFmt numFmtId="166" formatCode="0.0000%"/>
    <numFmt numFmtId="167" formatCode="&quot;R$&quot;\ #,##0.00"/>
    <numFmt numFmtId="168" formatCode="&quot;R$ &quot;#,##0.00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Ecofont Vera Sans"/>
      <family val="2"/>
    </font>
    <font>
      <sz val="9"/>
      <color theme="1"/>
      <name val="Ecofont Vera Sans"/>
      <family val="2"/>
    </font>
    <font>
      <strike/>
      <sz val="10"/>
      <color indexed="8"/>
      <name val="Ecofont Vera Sans"/>
      <family val="2"/>
    </font>
    <font>
      <sz val="10"/>
      <color indexed="8"/>
      <name val="Ecofont Vera Sans"/>
      <family val="2"/>
    </font>
    <font>
      <b/>
      <sz val="10"/>
      <color theme="1"/>
      <name val="Ecofont Vera Sans"/>
      <family val="2"/>
    </font>
    <font>
      <b/>
      <sz val="9"/>
      <color indexed="8"/>
      <name val="Ecofont Vera Sans"/>
      <family val="2"/>
    </font>
    <font>
      <sz val="9"/>
      <color indexed="8"/>
      <name val="Ecofont Vera Sans"/>
      <family val="2"/>
    </font>
    <font>
      <sz val="10"/>
      <name val="Ecofont Vera Sans"/>
      <family val="2"/>
    </font>
    <font>
      <b/>
      <sz val="10"/>
      <name val="Ecofont Vera Sans"/>
      <family val="2"/>
    </font>
    <font>
      <b/>
      <sz val="10"/>
      <color indexed="8"/>
      <name val="Ecofont Vera Sans"/>
      <family val="2"/>
    </font>
    <font>
      <sz val="8"/>
      <color indexed="8"/>
      <name val="Ecofont Vera Sans"/>
      <family val="2"/>
    </font>
    <font>
      <sz val="8"/>
      <color indexed="10"/>
      <name val="Ecofont Vera Sans"/>
      <family val="2"/>
    </font>
    <font>
      <b/>
      <sz val="9"/>
      <color theme="1"/>
      <name val="Ecofont Vera Sans"/>
      <family val="2"/>
    </font>
    <font>
      <sz val="9"/>
      <color indexed="10"/>
      <name val="Ecofont Vera Sans"/>
      <family val="2"/>
    </font>
    <font>
      <sz val="9"/>
      <color rgb="FFFF0000"/>
      <name val="Ecofont Vera Sans"/>
      <family val="2"/>
    </font>
    <font>
      <sz val="8"/>
      <color theme="1"/>
      <name val="Ecofont Vera Sans"/>
      <family val="2"/>
    </font>
    <font>
      <i/>
      <sz val="8"/>
      <color theme="1"/>
      <name val="Ecofont Vera Sans"/>
      <family val="2"/>
    </font>
    <font>
      <sz val="8"/>
      <color rgb="FFFF0000"/>
      <name val="Ecofont Vera Sans"/>
      <family val="2"/>
    </font>
    <font>
      <b/>
      <i/>
      <sz val="8"/>
      <color indexed="8"/>
      <name val="Ecofont Vera Sans"/>
      <family val="2"/>
    </font>
    <font>
      <i/>
      <sz val="8"/>
      <color indexed="8"/>
      <name val="Ecofont Vera Sans"/>
      <family val="2"/>
    </font>
    <font>
      <b/>
      <i/>
      <u/>
      <sz val="8"/>
      <color indexed="8"/>
      <name val="Ecofont Vera Sans"/>
      <family val="2"/>
    </font>
    <font>
      <b/>
      <sz val="9"/>
      <name val="Ecofont Vera Sans"/>
      <family val="2"/>
    </font>
    <font>
      <sz val="9"/>
      <name val="Ecofont Vera Sans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64">
    <xf numFmtId="0" fontId="0" fillId="0" borderId="0" xfId="0"/>
    <xf numFmtId="0" fontId="3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14" fontId="3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165" fontId="3" fillId="5" borderId="1" xfId="1" applyFont="1" applyFill="1" applyBorder="1" applyAlignment="1" applyProtection="1">
      <alignment horizontal="center" vertical="center" wrapText="1"/>
      <protection locked="0"/>
    </xf>
    <xf numFmtId="166" fontId="3" fillId="5" borderId="1" xfId="3" applyNumberFormat="1" applyFont="1" applyFill="1" applyBorder="1" applyAlignment="1" applyProtection="1">
      <alignment horizontal="center" vertical="center" wrapText="1"/>
      <protection locked="0"/>
    </xf>
    <xf numFmtId="10" fontId="3" fillId="3" borderId="1" xfId="3" applyNumberFormat="1" applyFont="1" applyFill="1" applyBorder="1" applyAlignment="1" applyProtection="1">
      <alignment horizontal="center" vertical="center" wrapText="1"/>
    </xf>
    <xf numFmtId="165" fontId="3" fillId="0" borderId="1" xfId="1" applyFont="1" applyBorder="1" applyAlignment="1" applyProtection="1">
      <alignment horizontal="center" vertical="center" wrapText="1"/>
    </xf>
    <xf numFmtId="165" fontId="7" fillId="0" borderId="1" xfId="1" applyFont="1" applyBorder="1" applyAlignment="1" applyProtection="1">
      <alignment horizontal="center" vertical="center" wrapText="1"/>
    </xf>
    <xf numFmtId="10" fontId="3" fillId="5" borderId="1" xfId="3" applyNumberFormat="1" applyFont="1" applyFill="1" applyBorder="1" applyAlignment="1" applyProtection="1">
      <alignment horizontal="center" vertical="center" wrapText="1"/>
      <protection locked="0"/>
    </xf>
    <xf numFmtId="165" fontId="3" fillId="3" borderId="1" xfId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65" fontId="7" fillId="2" borderId="1" xfId="1" applyFont="1" applyFill="1" applyBorder="1" applyAlignment="1" applyProtection="1">
      <alignment horizontal="center" vertical="center" wrapText="1"/>
    </xf>
    <xf numFmtId="10" fontId="7" fillId="2" borderId="1" xfId="1" applyNumberFormat="1" applyFont="1" applyFill="1" applyBorder="1" applyAlignment="1" applyProtection="1">
      <alignment horizontal="center" vertical="center" wrapText="1"/>
    </xf>
    <xf numFmtId="10" fontId="3" fillId="3" borderId="1" xfId="1" applyNumberFormat="1" applyFont="1" applyFill="1" applyBorder="1" applyAlignment="1" applyProtection="1">
      <alignment horizontal="center" vertical="center" wrapText="1"/>
    </xf>
    <xf numFmtId="166" fontId="7" fillId="2" borderId="1" xfId="3" applyNumberFormat="1" applyFont="1" applyFill="1" applyBorder="1" applyAlignment="1" applyProtection="1">
      <alignment horizontal="center" vertical="center" wrapText="1"/>
    </xf>
    <xf numFmtId="10" fontId="7" fillId="2" borderId="1" xfId="3" applyNumberFormat="1" applyFont="1" applyFill="1" applyBorder="1" applyAlignment="1" applyProtection="1">
      <alignment horizontal="center" vertical="center" wrapText="1"/>
    </xf>
    <xf numFmtId="10" fontId="7" fillId="3" borderId="1" xfId="3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0" borderId="4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0" xfId="0" applyFont="1" applyProtection="1">
      <protection hidden="1"/>
    </xf>
    <xf numFmtId="0" fontId="4" fillId="0" borderId="0" xfId="0" applyFont="1" applyBorder="1" applyProtection="1">
      <protection locked="0"/>
    </xf>
    <xf numFmtId="165" fontId="4" fillId="0" borderId="0" xfId="0" applyNumberFormat="1" applyFont="1" applyBorder="1" applyProtection="1">
      <protection locked="0"/>
    </xf>
    <xf numFmtId="165" fontId="4" fillId="0" borderId="7" xfId="0" applyNumberFormat="1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4" fillId="0" borderId="9" xfId="0" applyFont="1" applyBorder="1" applyProtection="1">
      <protection locked="0"/>
    </xf>
    <xf numFmtId="0" fontId="4" fillId="0" borderId="10" xfId="0" applyFont="1" applyBorder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7" fillId="4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165" fontId="3" fillId="5" borderId="1" xfId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vertical="center" wrapText="1"/>
    </xf>
    <xf numFmtId="0" fontId="7" fillId="4" borderId="1" xfId="0" applyFont="1" applyFill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wrapText="1"/>
    </xf>
    <xf numFmtId="165" fontId="3" fillId="0" borderId="1" xfId="1" applyFont="1" applyBorder="1" applyAlignment="1" applyProtection="1">
      <alignment horizontal="center" wrapText="1"/>
    </xf>
    <xf numFmtId="165" fontId="7" fillId="2" borderId="1" xfId="1" applyFont="1" applyFill="1" applyBorder="1" applyAlignment="1" applyProtection="1">
      <alignment horizontal="center" wrapText="1"/>
    </xf>
    <xf numFmtId="0" fontId="4" fillId="0" borderId="0" xfId="0" applyFont="1" applyBorder="1" applyProtection="1"/>
    <xf numFmtId="0" fontId="7" fillId="2" borderId="1" xfId="0" applyFont="1" applyFill="1" applyBorder="1" applyAlignment="1" applyProtection="1">
      <alignment horizontal="center" wrapText="1"/>
    </xf>
    <xf numFmtId="0" fontId="10" fillId="3" borderId="1" xfId="0" applyFont="1" applyFill="1" applyBorder="1" applyAlignment="1" applyProtection="1">
      <alignment horizontal="center" wrapText="1"/>
    </xf>
    <xf numFmtId="0" fontId="10" fillId="3" borderId="1" xfId="0" applyFont="1" applyFill="1" applyBorder="1" applyAlignment="1" applyProtection="1">
      <alignment vertical="top" wrapText="1"/>
    </xf>
    <xf numFmtId="10" fontId="10" fillId="0" borderId="1" xfId="3" applyNumberFormat="1" applyFont="1" applyFill="1" applyBorder="1" applyAlignment="1" applyProtection="1">
      <alignment horizontal="center" vertical="top" wrapText="1"/>
    </xf>
    <xf numFmtId="165" fontId="10" fillId="3" borderId="1" xfId="1" applyFont="1" applyFill="1" applyBorder="1" applyAlignment="1" applyProtection="1">
      <alignment horizontal="center" vertical="top" wrapText="1"/>
    </xf>
    <xf numFmtId="10" fontId="10" fillId="3" borderId="1" xfId="3" applyNumberFormat="1" applyFont="1" applyFill="1" applyBorder="1" applyAlignment="1" applyProtection="1">
      <alignment horizontal="center" vertical="top" wrapText="1"/>
    </xf>
    <xf numFmtId="10" fontId="7" fillId="2" borderId="1" xfId="1" applyNumberFormat="1" applyFont="1" applyFill="1" applyBorder="1" applyAlignment="1" applyProtection="1">
      <alignment horizontal="center" vertical="top" wrapText="1"/>
    </xf>
    <xf numFmtId="165" fontId="7" fillId="2" borderId="1" xfId="1" applyFont="1" applyFill="1" applyBorder="1" applyAlignment="1" applyProtection="1">
      <alignment horizontal="center" vertical="top" wrapText="1"/>
    </xf>
    <xf numFmtId="0" fontId="7" fillId="0" borderId="3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11" fillId="2" borderId="1" xfId="0" applyFont="1" applyFill="1" applyBorder="1" applyAlignment="1" applyProtection="1">
      <alignment horizontal="center" wrapText="1"/>
    </xf>
    <xf numFmtId="0" fontId="10" fillId="0" borderId="1" xfId="0" applyFont="1" applyFill="1" applyBorder="1" applyAlignment="1" applyProtection="1">
      <alignment horizontal="center" wrapText="1"/>
    </xf>
    <xf numFmtId="0" fontId="10" fillId="0" borderId="1" xfId="0" applyFont="1" applyFill="1" applyBorder="1" applyAlignment="1" applyProtection="1">
      <alignment vertical="top" wrapText="1"/>
    </xf>
    <xf numFmtId="10" fontId="10" fillId="0" borderId="1" xfId="3" applyNumberFormat="1" applyFont="1" applyFill="1" applyBorder="1" applyAlignment="1" applyProtection="1">
      <alignment horizontal="center" wrapText="1"/>
    </xf>
    <xf numFmtId="165" fontId="10" fillId="0" borderId="1" xfId="1" applyFont="1" applyFill="1" applyBorder="1" applyAlignment="1" applyProtection="1">
      <alignment horizontal="center" wrapText="1"/>
    </xf>
    <xf numFmtId="10" fontId="3" fillId="5" borderId="1" xfId="3" applyNumberFormat="1" applyFont="1" applyFill="1" applyBorder="1" applyAlignment="1" applyProtection="1">
      <alignment horizontal="center" wrapText="1"/>
      <protection locked="0"/>
    </xf>
    <xf numFmtId="10" fontId="11" fillId="2" borderId="1" xfId="3" applyNumberFormat="1" applyFont="1" applyFill="1" applyBorder="1" applyAlignment="1" applyProtection="1">
      <alignment horizontal="center" wrapText="1"/>
    </xf>
    <xf numFmtId="165" fontId="11" fillId="2" borderId="1" xfId="1" applyFont="1" applyFill="1" applyBorder="1" applyAlignment="1" applyProtection="1">
      <alignment horizont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3" fillId="3" borderId="1" xfId="0" applyFont="1" applyFill="1" applyBorder="1" applyAlignment="1" applyProtection="1">
      <alignment vertical="center" wrapText="1"/>
      <protection hidden="1"/>
    </xf>
    <xf numFmtId="0" fontId="7" fillId="0" borderId="3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7" fillId="4" borderId="1" xfId="0" applyFont="1" applyFill="1" applyBorder="1" applyAlignment="1" applyProtection="1">
      <alignment horizontal="center" wrapText="1"/>
    </xf>
    <xf numFmtId="0" fontId="3" fillId="3" borderId="1" xfId="0" applyFont="1" applyFill="1" applyBorder="1" applyAlignment="1" applyProtection="1">
      <alignment horizontal="center" wrapText="1"/>
    </xf>
    <xf numFmtId="0" fontId="3" fillId="2" borderId="1" xfId="0" applyFont="1" applyFill="1" applyBorder="1" applyAlignment="1" applyProtection="1">
      <alignment wrapText="1"/>
    </xf>
    <xf numFmtId="0" fontId="4" fillId="0" borderId="0" xfId="0" applyFont="1" applyAlignment="1" applyProtection="1"/>
    <xf numFmtId="0" fontId="4" fillId="0" borderId="0" xfId="0" applyFont="1" applyAlignment="1" applyProtection="1">
      <alignment vertical="center"/>
    </xf>
    <xf numFmtId="0" fontId="3" fillId="3" borderId="1" xfId="0" applyFont="1" applyFill="1" applyBorder="1" applyAlignment="1" applyProtection="1">
      <alignment horizontal="center" vertical="center" wrapText="1"/>
    </xf>
    <xf numFmtId="165" fontId="4" fillId="0" borderId="0" xfId="0" applyNumberFormat="1" applyFont="1" applyProtection="1">
      <protection hidden="1"/>
    </xf>
    <xf numFmtId="0" fontId="3" fillId="0" borderId="0" xfId="0" applyFont="1" applyProtection="1">
      <protection locked="0"/>
    </xf>
    <xf numFmtId="0" fontId="3" fillId="0" borderId="0" xfId="0" applyFont="1" applyFill="1"/>
    <xf numFmtId="0" fontId="18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Fill="1" applyProtection="1"/>
    <xf numFmtId="0" fontId="19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/>
    </xf>
    <xf numFmtId="10" fontId="10" fillId="5" borderId="1" xfId="3" applyNumberFormat="1" applyFont="1" applyFill="1" applyBorder="1" applyAlignment="1" applyProtection="1">
      <alignment horizontal="center" wrapText="1"/>
    </xf>
    <xf numFmtId="10" fontId="3" fillId="5" borderId="1" xfId="3" applyNumberFormat="1" applyFont="1" applyFill="1" applyBorder="1" applyAlignment="1" applyProtection="1">
      <alignment horizontal="center" vertical="center" wrapText="1"/>
    </xf>
    <xf numFmtId="0" fontId="25" fillId="0" borderId="1" xfId="2" applyFont="1" applyBorder="1" applyAlignment="1">
      <alignment horizontal="center" vertical="center"/>
    </xf>
    <xf numFmtId="0" fontId="25" fillId="0" borderId="1" xfId="2" applyFont="1" applyBorder="1" applyAlignment="1">
      <alignment horizontal="left" vertical="center" wrapText="1"/>
    </xf>
    <xf numFmtId="167" fontId="25" fillId="0" borderId="1" xfId="2" applyNumberFormat="1" applyFont="1" applyBorder="1" applyAlignment="1">
      <alignment horizontal="center" vertical="center" wrapText="1"/>
    </xf>
    <xf numFmtId="0" fontId="25" fillId="0" borderId="1" xfId="2" applyFont="1" applyBorder="1" applyAlignment="1">
      <alignment horizontal="center" vertical="center" wrapText="1"/>
    </xf>
    <xf numFmtId="4" fontId="25" fillId="0" borderId="1" xfId="2" applyNumberFormat="1" applyFont="1" applyBorder="1" applyAlignment="1">
      <alignment horizontal="center" vertical="center" wrapText="1"/>
    </xf>
    <xf numFmtId="0" fontId="24" fillId="0" borderId="12" xfId="2" applyFont="1" applyBorder="1" applyAlignment="1">
      <alignment horizontal="center" vertical="center" wrapText="1"/>
    </xf>
    <xf numFmtId="165" fontId="25" fillId="0" borderId="1" xfId="1" applyFont="1" applyBorder="1" applyAlignment="1">
      <alignment horizontal="center" vertical="center" wrapText="1"/>
    </xf>
    <xf numFmtId="165" fontId="25" fillId="0" borderId="1" xfId="1" applyFont="1" applyBorder="1" applyAlignment="1">
      <alignment horizontal="center" vertical="center"/>
    </xf>
    <xf numFmtId="165" fontId="24" fillId="0" borderId="1" xfId="1" applyFont="1" applyBorder="1" applyAlignment="1">
      <alignment horizontal="center" vertical="center"/>
    </xf>
    <xf numFmtId="0" fontId="24" fillId="0" borderId="1" xfId="2" applyFont="1" applyBorder="1" applyAlignment="1">
      <alignment horizontal="center" vertical="center" wrapText="1"/>
    </xf>
    <xf numFmtId="0" fontId="25" fillId="0" borderId="1" xfId="2" applyFont="1" applyBorder="1" applyAlignment="1">
      <alignment horizontal="justify" vertical="center" wrapText="1"/>
    </xf>
    <xf numFmtId="0" fontId="24" fillId="0" borderId="1" xfId="2" applyFont="1" applyBorder="1" applyAlignment="1">
      <alignment horizontal="center" vertical="center"/>
    </xf>
    <xf numFmtId="0" fontId="24" fillId="0" borderId="2" xfId="2" applyFont="1" applyBorder="1" applyAlignment="1">
      <alignment horizontal="center" vertical="center" wrapText="1"/>
    </xf>
    <xf numFmtId="0" fontId="24" fillId="0" borderId="2" xfId="2" applyFont="1" applyBorder="1" applyAlignment="1">
      <alignment horizontal="left" vertical="center" wrapText="1"/>
    </xf>
    <xf numFmtId="4" fontId="24" fillId="0" borderId="2" xfId="2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justify" vertical="center" wrapText="1"/>
    </xf>
    <xf numFmtId="0" fontId="4" fillId="0" borderId="1" xfId="2" applyFont="1" applyBorder="1" applyAlignment="1">
      <alignment horizontal="justify" vertical="justify" wrapText="1"/>
    </xf>
    <xf numFmtId="0" fontId="4" fillId="3" borderId="1" xfId="2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justify" vertical="center" wrapText="1"/>
    </xf>
    <xf numFmtId="0" fontId="25" fillId="3" borderId="1" xfId="2" applyFont="1" applyFill="1" applyBorder="1" applyAlignment="1">
      <alignment horizontal="center" vertical="center" wrapText="1"/>
    </xf>
    <xf numFmtId="0" fontId="25" fillId="3" borderId="1" xfId="2" applyFont="1" applyFill="1" applyBorder="1" applyAlignment="1">
      <alignment horizontal="justify" vertical="center" wrapText="1"/>
    </xf>
    <xf numFmtId="168" fontId="24" fillId="0" borderId="11" xfId="2" applyNumberFormat="1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0" fontId="25" fillId="3" borderId="13" xfId="2" applyFont="1" applyFill="1" applyBorder="1" applyAlignment="1">
      <alignment vertical="center"/>
    </xf>
    <xf numFmtId="4" fontId="15" fillId="0" borderId="1" xfId="7" applyNumberFormat="1" applyFont="1" applyBorder="1" applyAlignment="1">
      <alignment horizontal="center" vertical="center" wrapText="1"/>
    </xf>
    <xf numFmtId="4" fontId="24" fillId="0" borderId="1" xfId="2" applyNumberFormat="1" applyFont="1" applyBorder="1" applyAlignment="1">
      <alignment horizontal="center" vertical="center" wrapText="1"/>
    </xf>
    <xf numFmtId="165" fontId="4" fillId="0" borderId="1" xfId="1" applyFont="1" applyBorder="1" applyAlignment="1">
      <alignment horizontal="center" vertical="center" wrapText="1"/>
    </xf>
    <xf numFmtId="165" fontId="25" fillId="5" borderId="1" xfId="1" applyFont="1" applyFill="1" applyBorder="1" applyAlignment="1">
      <alignment horizontal="center" vertical="center" wrapText="1"/>
    </xf>
    <xf numFmtId="165" fontId="4" fillId="5" borderId="1" xfId="1" applyFont="1" applyFill="1" applyBorder="1" applyAlignment="1">
      <alignment horizontal="center" vertical="center" wrapText="1"/>
    </xf>
    <xf numFmtId="165" fontId="15" fillId="0" borderId="1" xfId="1" applyFont="1" applyBorder="1" applyAlignment="1">
      <alignment horizontal="center" vertical="center" wrapText="1"/>
    </xf>
    <xf numFmtId="165" fontId="15" fillId="3" borderId="1" xfId="1" applyFont="1" applyFill="1" applyBorder="1" applyAlignment="1">
      <alignment horizontal="center" vertical="center" wrapText="1"/>
    </xf>
    <xf numFmtId="165" fontId="25" fillId="0" borderId="1" xfId="1" applyFont="1" applyFill="1" applyBorder="1" applyAlignment="1">
      <alignment horizontal="center" vertical="center" wrapText="1"/>
    </xf>
    <xf numFmtId="10" fontId="25" fillId="5" borderId="1" xfId="6" applyNumberFormat="1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vertical="center" wrapText="1"/>
    </xf>
    <xf numFmtId="10" fontId="25" fillId="5" borderId="1" xfId="2" applyNumberFormat="1" applyFont="1" applyFill="1" applyBorder="1" applyAlignment="1">
      <alignment horizontal="center" vertical="center"/>
    </xf>
    <xf numFmtId="10" fontId="24" fillId="3" borderId="1" xfId="3" applyNumberFormat="1" applyFont="1" applyFill="1" applyBorder="1" applyAlignment="1">
      <alignment horizontal="center" vertical="center" wrapText="1"/>
    </xf>
    <xf numFmtId="165" fontId="24" fillId="0" borderId="1" xfId="1" applyFont="1" applyBorder="1" applyAlignment="1">
      <alignment horizontal="center" vertical="center" wrapText="1"/>
    </xf>
    <xf numFmtId="168" fontId="24" fillId="0" borderId="1" xfId="2" applyNumberFormat="1" applyFont="1" applyBorder="1" applyAlignment="1">
      <alignment horizontal="center" vertical="center" wrapText="1"/>
    </xf>
    <xf numFmtId="3" fontId="24" fillId="0" borderId="1" xfId="2" applyNumberFormat="1" applyFont="1" applyBorder="1" applyAlignment="1">
      <alignment horizontal="center" vertical="center" wrapText="1"/>
    </xf>
    <xf numFmtId="3" fontId="25" fillId="0" borderId="1" xfId="2" applyNumberFormat="1" applyFont="1" applyBorder="1" applyAlignment="1">
      <alignment horizontal="center" vertical="center" wrapText="1"/>
    </xf>
    <xf numFmtId="0" fontId="11" fillId="3" borderId="8" xfId="0" applyFont="1" applyFill="1" applyBorder="1" applyAlignment="1" applyProtection="1">
      <alignment vertical="center"/>
    </xf>
    <xf numFmtId="0" fontId="11" fillId="3" borderId="9" xfId="0" applyFont="1" applyFill="1" applyBorder="1" applyAlignment="1" applyProtection="1">
      <alignment vertical="center"/>
    </xf>
    <xf numFmtId="165" fontId="3" fillId="5" borderId="1" xfId="1" applyFont="1" applyFill="1" applyBorder="1" applyAlignment="1" applyProtection="1">
      <alignment horizont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left"/>
    </xf>
    <xf numFmtId="0" fontId="3" fillId="3" borderId="1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7" fillId="4" borderId="1" xfId="0" applyFont="1" applyFill="1" applyBorder="1" applyAlignment="1" applyProtection="1">
      <alignment horizontal="center" wrapText="1"/>
    </xf>
    <xf numFmtId="0" fontId="3" fillId="3" borderId="1" xfId="0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 applyProtection="1">
      <alignment horizontal="center" vertical="top" wrapText="1"/>
    </xf>
    <xf numFmtId="0" fontId="4" fillId="0" borderId="14" xfId="0" applyFont="1" applyBorder="1" applyAlignment="1" applyProtection="1">
      <alignment horizontal="left"/>
    </xf>
    <xf numFmtId="0" fontId="4" fillId="0" borderId="4" xfId="0" applyFont="1" applyBorder="1" applyAlignment="1" applyProtection="1">
      <alignment horizontal="left"/>
    </xf>
    <xf numFmtId="0" fontId="7" fillId="0" borderId="3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/>
    </xf>
    <xf numFmtId="165" fontId="3" fillId="5" borderId="12" xfId="1" applyFont="1" applyFill="1" applyBorder="1" applyAlignment="1" applyProtection="1">
      <alignment horizontal="left" vertical="center" wrapText="1"/>
      <protection locked="0"/>
    </xf>
    <xf numFmtId="165" fontId="3" fillId="5" borderId="11" xfId="1" applyFont="1" applyFill="1" applyBorder="1" applyAlignment="1" applyProtection="1">
      <alignment horizontal="left" vertical="center" wrapText="1"/>
      <protection locked="0"/>
    </xf>
    <xf numFmtId="165" fontId="3" fillId="5" borderId="12" xfId="1" applyFont="1" applyFill="1" applyBorder="1" applyAlignment="1" applyProtection="1">
      <alignment horizontal="center" vertical="center" wrapText="1"/>
      <protection locked="0"/>
    </xf>
    <xf numFmtId="165" fontId="3" fillId="5" borderId="11" xfId="1" applyFont="1" applyFill="1" applyBorder="1" applyAlignment="1" applyProtection="1">
      <alignment horizontal="center" vertical="center" wrapText="1"/>
      <protection locked="0"/>
    </xf>
    <xf numFmtId="165" fontId="7" fillId="2" borderId="12" xfId="1" applyFont="1" applyFill="1" applyBorder="1" applyAlignment="1" applyProtection="1">
      <alignment horizontal="center" vertical="center" wrapText="1"/>
    </xf>
    <xf numFmtId="165" fontId="7" fillId="2" borderId="11" xfId="1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wrapText="1"/>
    </xf>
    <xf numFmtId="0" fontId="4" fillId="7" borderId="4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left" wrapText="1"/>
    </xf>
    <xf numFmtId="0" fontId="3" fillId="0" borderId="13" xfId="0" applyFont="1" applyBorder="1" applyAlignment="1" applyProtection="1">
      <alignment horizontal="left" wrapText="1"/>
    </xf>
    <xf numFmtId="0" fontId="3" fillId="0" borderId="11" xfId="0" applyFont="1" applyBorder="1" applyAlignment="1" applyProtection="1">
      <alignment horizontal="left" wrapText="1"/>
    </xf>
    <xf numFmtId="0" fontId="7" fillId="2" borderId="12" xfId="0" applyFont="1" applyFill="1" applyBorder="1" applyAlignment="1" applyProtection="1">
      <alignment horizontal="center" vertical="top" wrapText="1"/>
    </xf>
    <xf numFmtId="0" fontId="7" fillId="2" borderId="13" xfId="0" applyFont="1" applyFill="1" applyBorder="1" applyAlignment="1" applyProtection="1">
      <alignment horizontal="center" vertical="top" wrapText="1"/>
    </xf>
    <xf numFmtId="0" fontId="7" fillId="2" borderId="11" xfId="0" applyFont="1" applyFill="1" applyBorder="1" applyAlignment="1" applyProtection="1">
      <alignment horizontal="center" vertical="top" wrapText="1"/>
    </xf>
    <xf numFmtId="0" fontId="4" fillId="0" borderId="14" xfId="0" applyFont="1" applyBorder="1" applyAlignment="1" applyProtection="1">
      <alignment horizontal="left" wrapText="1"/>
    </xf>
    <xf numFmtId="0" fontId="4" fillId="0" borderId="4" xfId="0" applyFont="1" applyBorder="1" applyAlignment="1" applyProtection="1">
      <alignment horizontal="left" wrapText="1"/>
    </xf>
    <xf numFmtId="0" fontId="7" fillId="0" borderId="3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3" fillId="3" borderId="14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7" xfId="0" applyFont="1" applyFill="1" applyBorder="1" applyAlignment="1" applyProtection="1">
      <alignment horizontal="left" vertical="center" wrapText="1"/>
    </xf>
    <xf numFmtId="0" fontId="3" fillId="3" borderId="8" xfId="0" applyFont="1" applyFill="1" applyBorder="1" applyAlignment="1" applyProtection="1">
      <alignment horizontal="left" vertical="center" wrapText="1"/>
    </xf>
    <xf numFmtId="0" fontId="3" fillId="3" borderId="9" xfId="0" applyFont="1" applyFill="1" applyBorder="1" applyAlignment="1" applyProtection="1">
      <alignment horizontal="left" vertical="center" wrapText="1"/>
    </xf>
    <xf numFmtId="0" fontId="3" fillId="3" borderId="10" xfId="0" applyFont="1" applyFill="1" applyBorder="1" applyAlignment="1" applyProtection="1">
      <alignment horizontal="left" vertical="center" wrapText="1"/>
    </xf>
    <xf numFmtId="0" fontId="11" fillId="2" borderId="1" xfId="0" applyFont="1" applyFill="1" applyBorder="1" applyAlignment="1" applyProtection="1">
      <alignment horizontal="center" vertical="top" wrapText="1"/>
    </xf>
    <xf numFmtId="0" fontId="19" fillId="3" borderId="14" xfId="0" applyFont="1" applyFill="1" applyBorder="1" applyAlignment="1" applyProtection="1">
      <alignment horizontal="left" vertical="center" wrapText="1"/>
    </xf>
    <xf numFmtId="0" fontId="19" fillId="3" borderId="4" xfId="0" applyFont="1" applyFill="1" applyBorder="1" applyAlignment="1" applyProtection="1">
      <alignment horizontal="left" vertical="center" wrapText="1"/>
    </xf>
    <xf numFmtId="0" fontId="19" fillId="3" borderId="6" xfId="0" applyFont="1" applyFill="1" applyBorder="1" applyAlignment="1" applyProtection="1">
      <alignment horizontal="left" vertical="center" wrapText="1"/>
    </xf>
    <xf numFmtId="0" fontId="19" fillId="3" borderId="3" xfId="0" applyFont="1" applyFill="1" applyBorder="1" applyAlignment="1" applyProtection="1">
      <alignment horizontal="left" vertical="center" wrapText="1"/>
    </xf>
    <xf numFmtId="0" fontId="19" fillId="3" borderId="0" xfId="0" applyFont="1" applyFill="1" applyBorder="1" applyAlignment="1" applyProtection="1">
      <alignment horizontal="left" vertical="center" wrapText="1"/>
    </xf>
    <xf numFmtId="0" fontId="19" fillId="3" borderId="7" xfId="0" applyFont="1" applyFill="1" applyBorder="1" applyAlignment="1" applyProtection="1">
      <alignment horizontal="left" vertical="center" wrapText="1"/>
    </xf>
    <xf numFmtId="0" fontId="19" fillId="3" borderId="8" xfId="0" applyFont="1" applyFill="1" applyBorder="1" applyAlignment="1" applyProtection="1">
      <alignment horizontal="left" vertical="center" wrapText="1"/>
    </xf>
    <xf numFmtId="0" fontId="19" fillId="3" borderId="9" xfId="0" applyFont="1" applyFill="1" applyBorder="1" applyAlignment="1" applyProtection="1">
      <alignment horizontal="left" vertical="center" wrapText="1"/>
    </xf>
    <xf numFmtId="0" fontId="19" fillId="3" borderId="10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17" fillId="0" borderId="4" xfId="0" applyFont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left" vertical="center" wrapText="1"/>
      <protection hidden="1"/>
    </xf>
    <xf numFmtId="0" fontId="3" fillId="0" borderId="11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/>
    </xf>
    <xf numFmtId="0" fontId="3" fillId="3" borderId="12" xfId="0" applyFont="1" applyFill="1" applyBorder="1" applyAlignment="1" applyProtection="1">
      <alignment horizontal="left" vertical="top" wrapText="1"/>
    </xf>
    <xf numFmtId="0" fontId="3" fillId="3" borderId="11" xfId="0" applyFont="1" applyFill="1" applyBorder="1" applyAlignment="1" applyProtection="1">
      <alignment horizontal="left" vertical="top" wrapText="1"/>
    </xf>
    <xf numFmtId="0" fontId="22" fillId="3" borderId="5" xfId="0" applyFont="1" applyFill="1" applyBorder="1" applyAlignment="1" applyProtection="1">
      <alignment horizontal="left" wrapText="1"/>
    </xf>
    <xf numFmtId="0" fontId="22" fillId="3" borderId="0" xfId="0" applyFont="1" applyFill="1" applyBorder="1" applyAlignment="1" applyProtection="1">
      <alignment horizontal="left" wrapText="1"/>
    </xf>
    <xf numFmtId="0" fontId="22" fillId="3" borderId="15" xfId="0" applyFont="1" applyFill="1" applyBorder="1" applyAlignment="1" applyProtection="1">
      <alignment horizontal="left"/>
    </xf>
    <xf numFmtId="0" fontId="22" fillId="3" borderId="4" xfId="0" applyFont="1" applyFill="1" applyBorder="1" applyAlignment="1" applyProtection="1">
      <alignment horizontal="left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24" fillId="0" borderId="12" xfId="2" applyFont="1" applyBorder="1" applyAlignment="1">
      <alignment horizontal="center" vertical="center" wrapText="1"/>
    </xf>
    <xf numFmtId="0" fontId="24" fillId="0" borderId="13" xfId="2" applyFont="1" applyBorder="1" applyAlignment="1">
      <alignment horizontal="center" vertical="center" wrapText="1"/>
    </xf>
    <xf numFmtId="0" fontId="24" fillId="0" borderId="11" xfId="2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4" fillId="0" borderId="2" xfId="2" applyFont="1" applyBorder="1" applyAlignment="1">
      <alignment horizontal="center" vertical="center"/>
    </xf>
    <xf numFmtId="0" fontId="24" fillId="0" borderId="16" xfId="2" applyFont="1" applyBorder="1" applyAlignment="1">
      <alignment horizontal="center" vertical="center"/>
    </xf>
    <xf numFmtId="0" fontId="24" fillId="0" borderId="17" xfId="2" applyFont="1" applyBorder="1" applyAlignment="1">
      <alignment horizontal="center" vertical="center"/>
    </xf>
    <xf numFmtId="0" fontId="24" fillId="0" borderId="1" xfId="2" applyFont="1" applyBorder="1" applyAlignment="1">
      <alignment horizontal="center" vertical="center" wrapText="1"/>
    </xf>
    <xf numFmtId="0" fontId="24" fillId="0" borderId="2" xfId="2" applyFont="1" applyBorder="1" applyAlignment="1">
      <alignment horizontal="center" vertical="center" wrapText="1"/>
    </xf>
    <xf numFmtId="0" fontId="24" fillId="0" borderId="16" xfId="2" applyFont="1" applyBorder="1" applyAlignment="1">
      <alignment horizontal="center" vertical="center" wrapText="1"/>
    </xf>
    <xf numFmtId="0" fontId="24" fillId="0" borderId="17" xfId="2" applyFont="1" applyBorder="1" applyAlignment="1">
      <alignment horizontal="center" vertical="center" wrapText="1"/>
    </xf>
    <xf numFmtId="0" fontId="24" fillId="6" borderId="12" xfId="2" applyFont="1" applyFill="1" applyBorder="1" applyAlignment="1">
      <alignment horizontal="center" vertical="center"/>
    </xf>
    <xf numFmtId="0" fontId="24" fillId="6" borderId="13" xfId="2" applyFont="1" applyFill="1" applyBorder="1" applyAlignment="1">
      <alignment horizontal="center" vertical="center"/>
    </xf>
    <xf numFmtId="0" fontId="24" fillId="6" borderId="11" xfId="2" applyFont="1" applyFill="1" applyBorder="1" applyAlignment="1">
      <alignment horizontal="center" vertical="center"/>
    </xf>
    <xf numFmtId="0" fontId="24" fillId="0" borderId="12" xfId="2" applyFont="1" applyBorder="1" applyAlignment="1">
      <alignment horizontal="left" vertical="center" wrapText="1"/>
    </xf>
    <xf numFmtId="0" fontId="24" fillId="0" borderId="13" xfId="2" applyFont="1" applyBorder="1" applyAlignment="1">
      <alignment horizontal="left" vertical="center" wrapText="1"/>
    </xf>
    <xf numFmtId="0" fontId="24" fillId="0" borderId="11" xfId="2" applyFont="1" applyBorder="1" applyAlignment="1">
      <alignment horizontal="left" vertical="center" wrapText="1"/>
    </xf>
    <xf numFmtId="0" fontId="24" fillId="0" borderId="12" xfId="2" applyFont="1" applyBorder="1" applyAlignment="1">
      <alignment horizontal="center" vertical="center"/>
    </xf>
    <xf numFmtId="0" fontId="24" fillId="0" borderId="13" xfId="2" applyFont="1" applyBorder="1" applyAlignment="1">
      <alignment horizontal="center" vertical="center"/>
    </xf>
    <xf numFmtId="0" fontId="24" fillId="0" borderId="11" xfId="2" applyFont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0" fontId="15" fillId="0" borderId="1" xfId="2" applyFont="1" applyBorder="1" applyAlignment="1">
      <alignment horizontal="left" vertical="center" wrapText="1"/>
    </xf>
    <xf numFmtId="0" fontId="24" fillId="0" borderId="12" xfId="2" applyFont="1" applyBorder="1" applyAlignment="1">
      <alignment horizontal="right" vertical="center" wrapText="1"/>
    </xf>
    <xf numFmtId="0" fontId="24" fillId="0" borderId="13" xfId="2" applyFont="1" applyBorder="1" applyAlignment="1">
      <alignment horizontal="right" vertical="center" wrapText="1"/>
    </xf>
    <xf numFmtId="0" fontId="24" fillId="0" borderId="11" xfId="2" applyFont="1" applyBorder="1" applyAlignment="1">
      <alignment horizontal="right" vertical="center" wrapText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49" fontId="3" fillId="0" borderId="12" xfId="0" applyNumberFormat="1" applyFont="1" applyBorder="1" applyAlignment="1" applyProtection="1">
      <alignment horizontal="center" vertical="center" wrapText="1"/>
      <protection hidden="1"/>
    </xf>
    <xf numFmtId="49" fontId="3" fillId="0" borderId="11" xfId="0" applyNumberFormat="1" applyFont="1" applyBorder="1" applyAlignment="1" applyProtection="1">
      <alignment horizontal="center" vertical="center" wrapText="1"/>
      <protection hidden="1"/>
    </xf>
    <xf numFmtId="0" fontId="25" fillId="3" borderId="12" xfId="2" applyFont="1" applyFill="1" applyBorder="1" applyAlignment="1">
      <alignment horizontal="left" vertical="center" wrapText="1"/>
    </xf>
    <xf numFmtId="0" fontId="25" fillId="3" borderId="13" xfId="2" applyFont="1" applyFill="1" applyBorder="1" applyAlignment="1">
      <alignment horizontal="left" vertical="center" wrapText="1"/>
    </xf>
    <xf numFmtId="0" fontId="25" fillId="3" borderId="11" xfId="2" applyFont="1" applyFill="1" applyBorder="1" applyAlignment="1">
      <alignment horizontal="left" vertical="center" wrapText="1"/>
    </xf>
    <xf numFmtId="0" fontId="25" fillId="3" borderId="2" xfId="2" applyFont="1" applyFill="1" applyBorder="1" applyAlignment="1">
      <alignment horizontal="center" vertical="center" wrapText="1"/>
    </xf>
    <xf numFmtId="0" fontId="25" fillId="3" borderId="16" xfId="2" applyFont="1" applyFill="1" applyBorder="1" applyAlignment="1">
      <alignment horizontal="center" vertical="center" wrapText="1"/>
    </xf>
    <xf numFmtId="0" fontId="15" fillId="0" borderId="12" xfId="2" applyFont="1" applyBorder="1" applyAlignment="1">
      <alignment horizontal="left" vertical="center" wrapText="1"/>
    </xf>
    <xf numFmtId="0" fontId="15" fillId="0" borderId="13" xfId="2" applyFont="1" applyBorder="1" applyAlignment="1">
      <alignment horizontal="left" vertical="center" wrapText="1"/>
    </xf>
    <xf numFmtId="0" fontId="15" fillId="0" borderId="11" xfId="2" applyFont="1" applyBorder="1" applyAlignment="1">
      <alignment horizontal="left" vertical="center" wrapText="1"/>
    </xf>
    <xf numFmtId="0" fontId="24" fillId="0" borderId="1" xfId="2" applyFont="1" applyBorder="1" applyAlignment="1">
      <alignment horizontal="left" vertical="center" wrapText="1"/>
    </xf>
    <xf numFmtId="0" fontId="25" fillId="0" borderId="12" xfId="2" applyFont="1" applyBorder="1" applyAlignment="1">
      <alignment horizontal="left" vertical="center" wrapText="1"/>
    </xf>
    <xf numFmtId="0" fontId="25" fillId="0" borderId="13" xfId="2" applyFont="1" applyBorder="1" applyAlignment="1">
      <alignment horizontal="left" vertical="center" wrapText="1"/>
    </xf>
    <xf numFmtId="0" fontId="25" fillId="0" borderId="11" xfId="2" applyFont="1" applyBorder="1" applyAlignment="1">
      <alignment horizontal="left" vertical="center" wrapText="1"/>
    </xf>
    <xf numFmtId="0" fontId="24" fillId="3" borderId="12" xfId="2" applyFont="1" applyFill="1" applyBorder="1" applyAlignment="1">
      <alignment horizontal="right" vertical="center" wrapText="1"/>
    </xf>
    <xf numFmtId="0" fontId="24" fillId="3" borderId="13" xfId="2" applyFont="1" applyFill="1" applyBorder="1" applyAlignment="1">
      <alignment horizontal="right" vertical="center" wrapText="1"/>
    </xf>
    <xf numFmtId="0" fontId="24" fillId="3" borderId="11" xfId="2" applyFont="1" applyFill="1" applyBorder="1" applyAlignment="1">
      <alignment horizontal="right" vertical="center" wrapText="1"/>
    </xf>
    <xf numFmtId="0" fontId="24" fillId="0" borderId="14" xfId="2" applyFont="1" applyBorder="1" applyAlignment="1">
      <alignment horizontal="center" vertical="center" wrapText="1"/>
    </xf>
    <xf numFmtId="0" fontId="24" fillId="0" borderId="4" xfId="2" applyFont="1" applyBorder="1" applyAlignment="1">
      <alignment horizontal="center" vertical="center" wrapText="1"/>
    </xf>
    <xf numFmtId="0" fontId="24" fillId="0" borderId="6" xfId="2" applyFont="1" applyBorder="1" applyAlignment="1">
      <alignment horizontal="center" vertical="center" wrapText="1"/>
    </xf>
    <xf numFmtId="0" fontId="24" fillId="0" borderId="8" xfId="2" applyFont="1" applyBorder="1" applyAlignment="1">
      <alignment horizontal="center" vertical="center" wrapText="1"/>
    </xf>
    <xf numFmtId="0" fontId="24" fillId="0" borderId="9" xfId="2" applyFont="1" applyBorder="1" applyAlignment="1">
      <alignment horizontal="center" vertical="center" wrapText="1"/>
    </xf>
    <xf numFmtId="0" fontId="25" fillId="0" borderId="12" xfId="2" applyFont="1" applyBorder="1" applyAlignment="1">
      <alignment horizontal="center" vertical="center"/>
    </xf>
    <xf numFmtId="0" fontId="25" fillId="0" borderId="13" xfId="2" applyFont="1" applyBorder="1" applyAlignment="1">
      <alignment horizontal="center" vertical="center"/>
    </xf>
    <xf numFmtId="0" fontId="25" fillId="0" borderId="11" xfId="2" applyFont="1" applyBorder="1" applyAlignment="1">
      <alignment horizontal="center" vertical="center"/>
    </xf>
    <xf numFmtId="0" fontId="25" fillId="0" borderId="1" xfId="2" applyFont="1" applyBorder="1" applyAlignment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8">
    <cellStyle name="Moeda" xfId="1" builtinId="4"/>
    <cellStyle name="Moeda 2" xfId="5"/>
    <cellStyle name="Normal" xfId="0" builtinId="0"/>
    <cellStyle name="Normal 2" xfId="2"/>
    <cellStyle name="Normal 4" xfId="7"/>
    <cellStyle name="Porcentagem" xfId="3" builtinId="5"/>
    <cellStyle name="Porcentagem 2" xfId="6"/>
    <cellStyle name="Vírgula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nato_Dados_Vr_Wxp\DNIT\Calib_HDM\NovoProcesso_50600015149_2010_82\CustoCalibracaoHDM_Rev_0309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s"/>
      <sheetName val="Planilha Edital"/>
      <sheetName val="Memoria_Campo"/>
      <sheetName val="Lev. de Campo - 1°"/>
      <sheetName val="Lev. de Campo - 2°4°"/>
      <sheetName val="Lev. de Campo - 3°5°"/>
      <sheetName val="Produtos"/>
      <sheetName val="Cronograma Fisico"/>
      <sheetName val="Cronograma"/>
      <sheetName val="Orçamento_BIRD"/>
      <sheetName val="Cronograma Fisico Financeiro"/>
    </sheetNames>
    <sheetDataSet>
      <sheetData sheetId="0">
        <row r="2">
          <cell r="A2" t="str">
            <v>Encargos Sociais = 88,04 % de (A)</v>
          </cell>
          <cell r="B2">
            <v>0.88039999999999996</v>
          </cell>
        </row>
        <row r="3">
          <cell r="B3">
            <v>0.5</v>
          </cell>
        </row>
        <row r="4">
          <cell r="B4">
            <v>0.12</v>
          </cell>
        </row>
        <row r="5">
          <cell r="B5">
            <v>0.16619999999999999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XFA266"/>
  <sheetViews>
    <sheetView tabSelected="1" view="pageBreakPreview" zoomScaleNormal="100" zoomScaleSheetLayoutView="100" workbookViewId="0">
      <selection activeCell="C9" sqref="C9:D9"/>
    </sheetView>
  </sheetViews>
  <sheetFormatPr defaultColWidth="0" defaultRowHeight="12" customHeight="1" zeroHeight="1" x14ac:dyDescent="0.25"/>
  <cols>
    <col min="1" max="1" width="5" style="23" customWidth="1"/>
    <col min="2" max="2" width="40.109375" style="23" customWidth="1"/>
    <col min="3" max="3" width="18" style="23" customWidth="1"/>
    <col min="4" max="4" width="18.21875" style="23" customWidth="1"/>
    <col min="5" max="5" width="6" style="23" hidden="1"/>
    <col min="6" max="16381" width="9.109375" style="23" hidden="1"/>
    <col min="16382" max="16384" width="8.5546875" style="23" hidden="1"/>
  </cols>
  <sheetData>
    <row r="1" spans="1:4" ht="13.2" x14ac:dyDescent="0.25">
      <c r="A1" s="1" t="s">
        <v>103</v>
      </c>
      <c r="B1" s="21"/>
      <c r="C1" s="21"/>
      <c r="D1" s="22"/>
    </row>
    <row r="2" spans="1:4" ht="13.2" x14ac:dyDescent="0.25">
      <c r="A2" s="1" t="s">
        <v>104</v>
      </c>
      <c r="B2" s="24"/>
      <c r="C2" s="25"/>
      <c r="D2" s="26"/>
    </row>
    <row r="3" spans="1:4" ht="13.2" x14ac:dyDescent="0.25">
      <c r="A3" s="1" t="s">
        <v>105</v>
      </c>
      <c r="B3" s="24"/>
      <c r="C3" s="24"/>
      <c r="D3" s="27"/>
    </row>
    <row r="4" spans="1:4" ht="13.2" x14ac:dyDescent="0.25">
      <c r="A4" s="1" t="s">
        <v>106</v>
      </c>
      <c r="B4" s="24"/>
      <c r="C4" s="24"/>
      <c r="D4" s="27"/>
    </row>
    <row r="5" spans="1:4" ht="13.2" x14ac:dyDescent="0.25">
      <c r="A5" s="1" t="s">
        <v>107</v>
      </c>
      <c r="B5" s="24"/>
      <c r="C5" s="24"/>
      <c r="D5" s="27"/>
    </row>
    <row r="6" spans="1:4" x14ac:dyDescent="0.25">
      <c r="A6" s="28"/>
      <c r="B6" s="29"/>
      <c r="C6" s="29"/>
      <c r="D6" s="30"/>
    </row>
    <row r="7" spans="1:4" x14ac:dyDescent="0.25">
      <c r="A7" s="31"/>
      <c r="B7" s="31"/>
      <c r="C7" s="31"/>
      <c r="D7" s="31"/>
    </row>
    <row r="8" spans="1:4" ht="12.75" customHeight="1" x14ac:dyDescent="0.25">
      <c r="A8" s="195" t="s">
        <v>110</v>
      </c>
      <c r="B8" s="195"/>
      <c r="C8" s="196" t="s">
        <v>130</v>
      </c>
      <c r="D8" s="196"/>
    </row>
    <row r="9" spans="1:4" ht="13.2" x14ac:dyDescent="0.25">
      <c r="A9" s="195" t="s">
        <v>33</v>
      </c>
      <c r="B9" s="195"/>
      <c r="C9" s="196" t="s">
        <v>323</v>
      </c>
      <c r="D9" s="196"/>
    </row>
    <row r="10" spans="1:4" s="32" customFormat="1" x14ac:dyDescent="0.25"/>
    <row r="11" spans="1:4" s="32" customFormat="1" ht="13.2" x14ac:dyDescent="0.25">
      <c r="A11" s="197" t="s">
        <v>34</v>
      </c>
      <c r="B11" s="197"/>
      <c r="C11" s="197"/>
      <c r="D11" s="197"/>
    </row>
    <row r="12" spans="1:4" s="32" customFormat="1" ht="26.4" x14ac:dyDescent="0.25">
      <c r="A12" s="191" t="s">
        <v>48</v>
      </c>
      <c r="B12" s="191"/>
      <c r="C12" s="33" t="s">
        <v>35</v>
      </c>
      <c r="D12" s="33" t="s">
        <v>36</v>
      </c>
    </row>
    <row r="13" spans="1:4" s="32" customFormat="1" ht="25.2" customHeight="1" x14ac:dyDescent="0.25">
      <c r="A13" s="204" t="s">
        <v>131</v>
      </c>
      <c r="B13" s="205"/>
      <c r="C13" s="2" t="s">
        <v>132</v>
      </c>
      <c r="D13" s="12">
        <v>1</v>
      </c>
    </row>
    <row r="14" spans="1:4" s="32" customFormat="1" ht="13.2" x14ac:dyDescent="0.25">
      <c r="A14" s="206"/>
      <c r="B14" s="207"/>
      <c r="C14" s="207"/>
      <c r="D14" s="207"/>
    </row>
    <row r="15" spans="1:4" s="32" customFormat="1" ht="13.2" x14ac:dyDescent="0.25">
      <c r="A15" s="34" t="s">
        <v>2</v>
      </c>
      <c r="B15" s="195" t="s">
        <v>122</v>
      </c>
      <c r="C15" s="195"/>
      <c r="D15" s="3"/>
    </row>
    <row r="16" spans="1:4" s="32" customFormat="1" ht="13.2" x14ac:dyDescent="0.25">
      <c r="A16" s="34" t="s">
        <v>4</v>
      </c>
      <c r="B16" s="195" t="s">
        <v>37</v>
      </c>
      <c r="C16" s="195"/>
      <c r="D16" s="35" t="s">
        <v>109</v>
      </c>
    </row>
    <row r="17" spans="1:8" s="32" customFormat="1" ht="13.2" x14ac:dyDescent="0.25">
      <c r="A17" s="34" t="s">
        <v>5</v>
      </c>
      <c r="B17" s="195" t="s">
        <v>79</v>
      </c>
      <c r="C17" s="195"/>
      <c r="D17" s="4"/>
      <c r="F17" s="192"/>
      <c r="G17" s="192"/>
      <c r="H17" s="192"/>
    </row>
    <row r="18" spans="1:8" s="32" customFormat="1" ht="28.5" customHeight="1" x14ac:dyDescent="0.25">
      <c r="A18" s="34" t="s">
        <v>6</v>
      </c>
      <c r="B18" s="193" t="s">
        <v>108</v>
      </c>
      <c r="C18" s="194"/>
      <c r="D18" s="4"/>
    </row>
    <row r="19" spans="1:8" s="32" customFormat="1" ht="13.2" x14ac:dyDescent="0.25">
      <c r="A19" s="34" t="s">
        <v>7</v>
      </c>
      <c r="B19" s="195" t="s">
        <v>38</v>
      </c>
      <c r="C19" s="195"/>
      <c r="D19" s="36">
        <v>12</v>
      </c>
    </row>
    <row r="20" spans="1:8" s="32" customFormat="1" x14ac:dyDescent="0.25">
      <c r="A20" s="37"/>
      <c r="B20" s="37"/>
      <c r="C20" s="38"/>
      <c r="D20" s="37"/>
    </row>
    <row r="21" spans="1:8" s="32" customFormat="1" ht="13.2" x14ac:dyDescent="0.25">
      <c r="A21" s="190" t="s">
        <v>39</v>
      </c>
      <c r="B21" s="190"/>
      <c r="C21" s="190"/>
      <c r="D21" s="190"/>
    </row>
    <row r="22" spans="1:8" s="32" customFormat="1" ht="30" customHeight="1" x14ac:dyDescent="0.25">
      <c r="A22" s="191" t="s">
        <v>40</v>
      </c>
      <c r="B22" s="191"/>
      <c r="C22" s="191"/>
      <c r="D22" s="191"/>
    </row>
    <row r="23" spans="1:8" s="32" customFormat="1" ht="105.6" x14ac:dyDescent="0.25">
      <c r="A23" s="34">
        <v>1</v>
      </c>
      <c r="B23" s="189" t="s">
        <v>76</v>
      </c>
      <c r="C23" s="189"/>
      <c r="D23" s="36" t="s">
        <v>139</v>
      </c>
    </row>
    <row r="24" spans="1:8" s="32" customFormat="1" ht="13.2" x14ac:dyDescent="0.25">
      <c r="A24" s="34">
        <v>2</v>
      </c>
      <c r="B24" s="189" t="s">
        <v>77</v>
      </c>
      <c r="C24" s="189"/>
      <c r="D24" s="137"/>
    </row>
    <row r="25" spans="1:8" s="32" customFormat="1" ht="13.2" x14ac:dyDescent="0.25">
      <c r="A25" s="34">
        <v>3</v>
      </c>
      <c r="B25" s="189" t="s">
        <v>78</v>
      </c>
      <c r="C25" s="189"/>
      <c r="D25" s="39"/>
    </row>
    <row r="26" spans="1:8" s="32" customFormat="1" ht="26.4" x14ac:dyDescent="0.25">
      <c r="A26" s="34">
        <v>4</v>
      </c>
      <c r="B26" s="189" t="s">
        <v>41</v>
      </c>
      <c r="C26" s="189"/>
      <c r="D26" s="82" t="s">
        <v>131</v>
      </c>
    </row>
    <row r="27" spans="1:8" s="32" customFormat="1" ht="13.2" x14ac:dyDescent="0.25">
      <c r="A27" s="34">
        <v>5</v>
      </c>
      <c r="B27" s="189" t="s">
        <v>42</v>
      </c>
      <c r="C27" s="189"/>
      <c r="D27" s="3"/>
    </row>
    <row r="28" spans="1:8" s="32" customFormat="1" ht="13.2" x14ac:dyDescent="0.25">
      <c r="A28" s="40"/>
      <c r="B28" s="40"/>
      <c r="C28" s="40"/>
      <c r="D28" s="41"/>
    </row>
    <row r="29" spans="1:8" s="32" customFormat="1" ht="13.2" x14ac:dyDescent="0.25">
      <c r="A29" s="40"/>
      <c r="B29" s="40"/>
      <c r="C29" s="40"/>
      <c r="D29" s="41"/>
    </row>
    <row r="30" spans="1:8" s="32" customFormat="1" ht="13.2" x14ac:dyDescent="0.25">
      <c r="A30" s="190" t="s">
        <v>43</v>
      </c>
      <c r="B30" s="190"/>
      <c r="C30" s="190"/>
      <c r="D30" s="190"/>
    </row>
    <row r="31" spans="1:8" s="32" customFormat="1" ht="13.2" x14ac:dyDescent="0.25">
      <c r="A31" s="42">
        <v>1</v>
      </c>
      <c r="B31" s="191" t="s">
        <v>0</v>
      </c>
      <c r="C31" s="191"/>
      <c r="D31" s="42" t="s">
        <v>1</v>
      </c>
    </row>
    <row r="32" spans="1:8" s="32" customFormat="1" ht="13.2" x14ac:dyDescent="0.25">
      <c r="A32" s="43" t="s">
        <v>2</v>
      </c>
      <c r="B32" s="189" t="s">
        <v>3</v>
      </c>
      <c r="C32" s="189"/>
      <c r="D32" s="5"/>
    </row>
    <row r="33" spans="1:4" s="32" customFormat="1" ht="13.2" x14ac:dyDescent="0.25">
      <c r="A33" s="43" t="s">
        <v>4</v>
      </c>
      <c r="B33" s="189" t="s">
        <v>11</v>
      </c>
      <c r="C33" s="189"/>
      <c r="D33" s="136"/>
    </row>
    <row r="34" spans="1:4" s="32" customFormat="1" ht="15" customHeight="1" x14ac:dyDescent="0.25">
      <c r="A34" s="163" t="s">
        <v>81</v>
      </c>
      <c r="B34" s="164"/>
      <c r="C34" s="165"/>
      <c r="D34" s="45">
        <f>SUM(D32:D33)</f>
        <v>0</v>
      </c>
    </row>
    <row r="35" spans="1:4" s="32" customFormat="1" ht="24" customHeight="1" x14ac:dyDescent="0.25">
      <c r="A35" s="166" t="s">
        <v>111</v>
      </c>
      <c r="B35" s="167"/>
      <c r="C35" s="167"/>
      <c r="D35" s="167"/>
    </row>
    <row r="36" spans="1:4" s="32" customFormat="1" ht="13.2" x14ac:dyDescent="0.25">
      <c r="A36" s="168"/>
      <c r="B36" s="169"/>
      <c r="C36" s="169"/>
      <c r="D36" s="169"/>
    </row>
    <row r="37" spans="1:4" s="32" customFormat="1" ht="15" customHeight="1" x14ac:dyDescent="0.25">
      <c r="A37" s="168" t="s">
        <v>49</v>
      </c>
      <c r="B37" s="169"/>
      <c r="C37" s="169"/>
      <c r="D37" s="169"/>
    </row>
    <row r="38" spans="1:4" s="46" customFormat="1" ht="15" customHeight="1" x14ac:dyDescent="0.25">
      <c r="A38" s="168" t="s">
        <v>50</v>
      </c>
      <c r="B38" s="169"/>
      <c r="C38" s="169"/>
      <c r="D38" s="169"/>
    </row>
    <row r="39" spans="1:4" s="32" customFormat="1" ht="25.5" customHeight="1" x14ac:dyDescent="0.25">
      <c r="A39" s="47" t="s">
        <v>51</v>
      </c>
      <c r="B39" s="47" t="s">
        <v>57</v>
      </c>
      <c r="C39" s="47" t="s">
        <v>15</v>
      </c>
      <c r="D39" s="47" t="s">
        <v>1</v>
      </c>
    </row>
    <row r="40" spans="1:4" s="32" customFormat="1" ht="13.2" x14ac:dyDescent="0.25">
      <c r="A40" s="48" t="s">
        <v>2</v>
      </c>
      <c r="B40" s="49" t="s">
        <v>112</v>
      </c>
      <c r="C40" s="50">
        <v>8.3299999999999999E-2</v>
      </c>
      <c r="D40" s="51">
        <f>C40*D34</f>
        <v>0</v>
      </c>
    </row>
    <row r="41" spans="1:4" s="32" customFormat="1" ht="26.4" x14ac:dyDescent="0.25">
      <c r="A41" s="48" t="s">
        <v>4</v>
      </c>
      <c r="B41" s="49" t="s">
        <v>128</v>
      </c>
      <c r="C41" s="52">
        <f>(1/3)/12</f>
        <v>2.7777777777777776E-2</v>
      </c>
      <c r="D41" s="51">
        <f>D34*C41</f>
        <v>0</v>
      </c>
    </row>
    <row r="42" spans="1:4" s="32" customFormat="1" ht="13.2" x14ac:dyDescent="0.25">
      <c r="A42" s="146" t="s">
        <v>99</v>
      </c>
      <c r="B42" s="146"/>
      <c r="C42" s="53">
        <f>SUM(C40:C41)</f>
        <v>0.11107777777777778</v>
      </c>
      <c r="D42" s="54">
        <f>SUM(D40:D41)</f>
        <v>0</v>
      </c>
    </row>
    <row r="43" spans="1:4" s="32" customFormat="1" ht="26.4" x14ac:dyDescent="0.25">
      <c r="A43" s="48" t="s">
        <v>5</v>
      </c>
      <c r="B43" s="49" t="s">
        <v>100</v>
      </c>
      <c r="C43" s="52">
        <f>C42*C59</f>
        <v>3.7544288888888888E-2</v>
      </c>
      <c r="D43" s="51">
        <f>D34*C43</f>
        <v>0</v>
      </c>
    </row>
    <row r="44" spans="1:4" s="32" customFormat="1" ht="13.2" x14ac:dyDescent="0.25">
      <c r="A44" s="146" t="s">
        <v>80</v>
      </c>
      <c r="B44" s="146"/>
      <c r="C44" s="53">
        <f>SUM(C42:C43)</f>
        <v>0.14862206666666666</v>
      </c>
      <c r="D44" s="54">
        <f>SUM(D42:D43)</f>
        <v>0</v>
      </c>
    </row>
    <row r="45" spans="1:4" s="32" customFormat="1" ht="53.25" customHeight="1" x14ac:dyDescent="0.25">
      <c r="A45" s="170" t="s">
        <v>113</v>
      </c>
      <c r="B45" s="171"/>
      <c r="C45" s="171"/>
      <c r="D45" s="172"/>
    </row>
    <row r="46" spans="1:4" s="32" customFormat="1" ht="40.5" customHeight="1" x14ac:dyDescent="0.25">
      <c r="A46" s="173" t="s">
        <v>114</v>
      </c>
      <c r="B46" s="174"/>
      <c r="C46" s="174"/>
      <c r="D46" s="175"/>
    </row>
    <row r="47" spans="1:4" s="32" customFormat="1" ht="51.75" customHeight="1" x14ac:dyDescent="0.25">
      <c r="A47" s="176" t="s">
        <v>115</v>
      </c>
      <c r="B47" s="177"/>
      <c r="C47" s="177"/>
      <c r="D47" s="178"/>
    </row>
    <row r="48" spans="1:4" s="32" customFormat="1" ht="15" customHeight="1" x14ac:dyDescent="0.25">
      <c r="A48" s="55"/>
      <c r="B48" s="56"/>
      <c r="C48" s="56"/>
      <c r="D48" s="56"/>
    </row>
    <row r="49" spans="1:4" s="32" customFormat="1" ht="25.5" customHeight="1" x14ac:dyDescent="0.25">
      <c r="A49" s="142" t="s">
        <v>52</v>
      </c>
      <c r="B49" s="143"/>
      <c r="C49" s="143"/>
      <c r="D49" s="143"/>
    </row>
    <row r="50" spans="1:4" s="32" customFormat="1" ht="17.25" customHeight="1" x14ac:dyDescent="0.25">
      <c r="A50" s="57" t="s">
        <v>56</v>
      </c>
      <c r="B50" s="57" t="s">
        <v>58</v>
      </c>
      <c r="C50" s="57" t="s">
        <v>15</v>
      </c>
      <c r="D50" s="57" t="s">
        <v>1</v>
      </c>
    </row>
    <row r="51" spans="1:4" s="32" customFormat="1" ht="13.2" x14ac:dyDescent="0.25">
      <c r="A51" s="58" t="s">
        <v>2</v>
      </c>
      <c r="B51" s="59" t="s">
        <v>16</v>
      </c>
      <c r="C51" s="91">
        <v>0.2</v>
      </c>
      <c r="D51" s="61">
        <f>D34*C51</f>
        <v>0</v>
      </c>
    </row>
    <row r="52" spans="1:4" s="32" customFormat="1" ht="13.2" x14ac:dyDescent="0.25">
      <c r="A52" s="58" t="s">
        <v>4</v>
      </c>
      <c r="B52" s="59" t="s">
        <v>18</v>
      </c>
      <c r="C52" s="60">
        <v>2.5000000000000001E-2</v>
      </c>
      <c r="D52" s="61">
        <f>D34*C52</f>
        <v>0</v>
      </c>
    </row>
    <row r="53" spans="1:4" s="32" customFormat="1" ht="13.2" x14ac:dyDescent="0.25">
      <c r="A53" s="58" t="s">
        <v>5</v>
      </c>
      <c r="B53" s="59" t="s">
        <v>53</v>
      </c>
      <c r="C53" s="62"/>
      <c r="D53" s="61">
        <f>D34*C53</f>
        <v>0</v>
      </c>
    </row>
    <row r="54" spans="1:4" s="32" customFormat="1" ht="13.2" x14ac:dyDescent="0.25">
      <c r="A54" s="58" t="s">
        <v>6</v>
      </c>
      <c r="B54" s="59" t="s">
        <v>54</v>
      </c>
      <c r="C54" s="60">
        <v>1.4999999999999999E-2</v>
      </c>
      <c r="D54" s="61">
        <f>D34*C54</f>
        <v>0</v>
      </c>
    </row>
    <row r="55" spans="1:4" s="32" customFormat="1" ht="13.2" x14ac:dyDescent="0.25">
      <c r="A55" s="58" t="s">
        <v>7</v>
      </c>
      <c r="B55" s="59" t="s">
        <v>55</v>
      </c>
      <c r="C55" s="60">
        <v>0.01</v>
      </c>
      <c r="D55" s="61">
        <f>D34*C55</f>
        <v>0</v>
      </c>
    </row>
    <row r="56" spans="1:4" s="32" customFormat="1" ht="13.2" x14ac:dyDescent="0.25">
      <c r="A56" s="58" t="s">
        <v>8</v>
      </c>
      <c r="B56" s="59" t="s">
        <v>20</v>
      </c>
      <c r="C56" s="60">
        <v>6.0000000000000001E-3</v>
      </c>
      <c r="D56" s="61">
        <f>D34*C56</f>
        <v>0</v>
      </c>
    </row>
    <row r="57" spans="1:4" s="32" customFormat="1" ht="13.2" x14ac:dyDescent="0.25">
      <c r="A57" s="58" t="s">
        <v>9</v>
      </c>
      <c r="B57" s="59" t="s">
        <v>17</v>
      </c>
      <c r="C57" s="60">
        <v>2E-3</v>
      </c>
      <c r="D57" s="61">
        <f>D34*C57</f>
        <v>0</v>
      </c>
    </row>
    <row r="58" spans="1:4" s="32" customFormat="1" ht="13.2" x14ac:dyDescent="0.25">
      <c r="A58" s="58" t="s">
        <v>10</v>
      </c>
      <c r="B58" s="59" t="s">
        <v>19</v>
      </c>
      <c r="C58" s="60">
        <v>0.08</v>
      </c>
      <c r="D58" s="61">
        <f>D34*C58</f>
        <v>0</v>
      </c>
    </row>
    <row r="59" spans="1:4" s="32" customFormat="1" ht="13.2" x14ac:dyDescent="0.25">
      <c r="A59" s="179" t="s">
        <v>82</v>
      </c>
      <c r="B59" s="179"/>
      <c r="C59" s="63">
        <f>SUM(C51:C58)</f>
        <v>0.33800000000000002</v>
      </c>
      <c r="D59" s="64">
        <f>SUM(D51:D58)</f>
        <v>0</v>
      </c>
    </row>
    <row r="60" spans="1:4" s="32" customFormat="1" ht="20.399999999999999" customHeight="1" x14ac:dyDescent="0.25">
      <c r="A60" s="180" t="s">
        <v>140</v>
      </c>
      <c r="B60" s="181"/>
      <c r="C60" s="181"/>
      <c r="D60" s="182"/>
    </row>
    <row r="61" spans="1:4" s="32" customFormat="1" ht="17.399999999999999" customHeight="1" x14ac:dyDescent="0.25">
      <c r="A61" s="183" t="s">
        <v>141</v>
      </c>
      <c r="B61" s="184"/>
      <c r="C61" s="184"/>
      <c r="D61" s="185"/>
    </row>
    <row r="62" spans="1:4" s="32" customFormat="1" ht="22.2" customHeight="1" x14ac:dyDescent="0.25">
      <c r="A62" s="186" t="s">
        <v>142</v>
      </c>
      <c r="B62" s="187"/>
      <c r="C62" s="187"/>
      <c r="D62" s="188"/>
    </row>
    <row r="63" spans="1:4" s="32" customFormat="1" ht="15" customHeight="1" x14ac:dyDescent="0.25">
      <c r="A63" s="56"/>
      <c r="B63" s="56"/>
      <c r="C63" s="56"/>
      <c r="D63" s="56"/>
    </row>
    <row r="64" spans="1:4" s="32" customFormat="1" ht="15" customHeight="1" x14ac:dyDescent="0.25">
      <c r="A64" s="142" t="s">
        <v>59</v>
      </c>
      <c r="B64" s="143"/>
      <c r="C64" s="143"/>
      <c r="D64" s="143"/>
    </row>
    <row r="65" spans="1:4" s="32" customFormat="1" ht="39.6" x14ac:dyDescent="0.25">
      <c r="A65" s="65" t="s">
        <v>61</v>
      </c>
      <c r="B65" s="65" t="s">
        <v>12</v>
      </c>
      <c r="C65" s="65" t="s">
        <v>32</v>
      </c>
      <c r="D65" s="65" t="s">
        <v>47</v>
      </c>
    </row>
    <row r="66" spans="1:4" s="32" customFormat="1" ht="13.2" x14ac:dyDescent="0.25">
      <c r="A66" s="34" t="s">
        <v>2</v>
      </c>
      <c r="B66" s="66" t="s">
        <v>133</v>
      </c>
      <c r="C66" s="5"/>
      <c r="D66" s="8">
        <f>IF((C66*24*2)-(D32*6%)&gt;0,(C66*24*2)-(D32*6%),0)</f>
        <v>0</v>
      </c>
    </row>
    <row r="67" spans="1:4" s="32" customFormat="1" ht="33.6" x14ac:dyDescent="0.25">
      <c r="A67" s="34" t="s">
        <v>4</v>
      </c>
      <c r="B67" s="67" t="s">
        <v>134</v>
      </c>
      <c r="C67" s="5"/>
      <c r="D67" s="8">
        <f>C67*24</f>
        <v>0</v>
      </c>
    </row>
    <row r="68" spans="1:4" s="32" customFormat="1" ht="23.4" x14ac:dyDescent="0.25">
      <c r="A68" s="34" t="s">
        <v>5</v>
      </c>
      <c r="B68" s="66" t="s">
        <v>129</v>
      </c>
      <c r="C68" s="152"/>
      <c r="D68" s="153"/>
    </row>
    <row r="69" spans="1:4" s="32" customFormat="1" ht="23.4" x14ac:dyDescent="0.25">
      <c r="A69" s="34" t="s">
        <v>6</v>
      </c>
      <c r="B69" s="66" t="s">
        <v>116</v>
      </c>
      <c r="C69" s="154"/>
      <c r="D69" s="155"/>
    </row>
    <row r="70" spans="1:4" s="32" customFormat="1" ht="13.2" x14ac:dyDescent="0.25">
      <c r="A70" s="68"/>
      <c r="B70" s="69" t="s">
        <v>83</v>
      </c>
      <c r="C70" s="156">
        <f>D66+D67+C68+C69</f>
        <v>0</v>
      </c>
      <c r="D70" s="157"/>
    </row>
    <row r="71" spans="1:4" s="32" customFormat="1" ht="24.6" customHeight="1" x14ac:dyDescent="0.25">
      <c r="A71" s="158" t="s">
        <v>123</v>
      </c>
      <c r="B71" s="159"/>
      <c r="C71" s="159"/>
      <c r="D71" s="159"/>
    </row>
    <row r="72" spans="1:4" s="32" customFormat="1" ht="29.25" customHeight="1" x14ac:dyDescent="0.25">
      <c r="A72" s="142" t="s">
        <v>60</v>
      </c>
      <c r="B72" s="143"/>
      <c r="C72" s="143"/>
      <c r="D72" s="143"/>
    </row>
    <row r="73" spans="1:4" s="32" customFormat="1" ht="26.4" x14ac:dyDescent="0.25">
      <c r="A73" s="47">
        <v>2</v>
      </c>
      <c r="B73" s="47" t="s">
        <v>62</v>
      </c>
      <c r="C73" s="47" t="s">
        <v>15</v>
      </c>
      <c r="D73" s="47" t="s">
        <v>1</v>
      </c>
    </row>
    <row r="74" spans="1:4" s="32" customFormat="1" ht="26.4" x14ac:dyDescent="0.25">
      <c r="A74" s="36" t="s">
        <v>51</v>
      </c>
      <c r="B74" s="70" t="s">
        <v>57</v>
      </c>
      <c r="C74" s="15">
        <f>C44</f>
        <v>0.14862206666666666</v>
      </c>
      <c r="D74" s="11">
        <f>D44</f>
        <v>0</v>
      </c>
    </row>
    <row r="75" spans="1:4" s="32" customFormat="1" ht="13.2" x14ac:dyDescent="0.25">
      <c r="A75" s="36" t="s">
        <v>56</v>
      </c>
      <c r="B75" s="70" t="s">
        <v>58</v>
      </c>
      <c r="C75" s="15">
        <f>C59</f>
        <v>0.33800000000000002</v>
      </c>
      <c r="D75" s="11">
        <f>D59</f>
        <v>0</v>
      </c>
    </row>
    <row r="76" spans="1:4" s="32" customFormat="1" ht="13.2" x14ac:dyDescent="0.25">
      <c r="A76" s="36" t="s">
        <v>61</v>
      </c>
      <c r="B76" s="70" t="s">
        <v>12</v>
      </c>
      <c r="C76" s="15" t="s">
        <v>63</v>
      </c>
      <c r="D76" s="11">
        <f>C70</f>
        <v>0</v>
      </c>
    </row>
    <row r="77" spans="1:4" s="32" customFormat="1" ht="13.2" x14ac:dyDescent="0.25">
      <c r="A77" s="138" t="s">
        <v>84</v>
      </c>
      <c r="B77" s="138"/>
      <c r="C77" s="14" t="s">
        <v>63</v>
      </c>
      <c r="D77" s="13">
        <f>SUM(D74:D76)</f>
        <v>0</v>
      </c>
    </row>
    <row r="78" spans="1:4" s="32" customFormat="1" x14ac:dyDescent="0.25">
      <c r="A78" s="72"/>
      <c r="B78" s="73"/>
      <c r="C78" s="73"/>
      <c r="D78" s="73"/>
    </row>
    <row r="79" spans="1:4" s="32" customFormat="1" x14ac:dyDescent="0.25">
      <c r="A79" s="72"/>
      <c r="B79" s="73"/>
      <c r="C79" s="73"/>
      <c r="D79" s="73"/>
    </row>
    <row r="80" spans="1:4" s="32" customFormat="1" ht="27" customHeight="1" x14ac:dyDescent="0.25">
      <c r="A80" s="142" t="s">
        <v>85</v>
      </c>
      <c r="B80" s="143"/>
      <c r="C80" s="143"/>
      <c r="D80" s="143"/>
    </row>
    <row r="81" spans="1:4" s="32" customFormat="1" ht="18.75" customHeight="1" x14ac:dyDescent="0.25">
      <c r="A81" s="47">
        <v>3</v>
      </c>
      <c r="B81" s="47" t="s">
        <v>21</v>
      </c>
      <c r="C81" s="47" t="s">
        <v>15</v>
      </c>
      <c r="D81" s="47" t="s">
        <v>1</v>
      </c>
    </row>
    <row r="82" spans="1:4" s="32" customFormat="1" ht="13.2" x14ac:dyDescent="0.25">
      <c r="A82" s="36" t="s">
        <v>2</v>
      </c>
      <c r="B82" s="74" t="s">
        <v>22</v>
      </c>
      <c r="C82" s="6">
        <v>4.1999999999999997E-3</v>
      </c>
      <c r="D82" s="11">
        <f t="shared" ref="D82:D87" si="0">D$34*C82</f>
        <v>0</v>
      </c>
    </row>
    <row r="83" spans="1:4" s="32" customFormat="1" ht="51" customHeight="1" x14ac:dyDescent="0.25">
      <c r="A83" s="36" t="s">
        <v>4</v>
      </c>
      <c r="B83" s="74" t="s">
        <v>124</v>
      </c>
      <c r="C83" s="6">
        <f>C82*C58</f>
        <v>3.3599999999999998E-4</v>
      </c>
      <c r="D83" s="11">
        <f t="shared" si="0"/>
        <v>0</v>
      </c>
    </row>
    <row r="84" spans="1:4" s="32" customFormat="1" ht="75.599999999999994" x14ac:dyDescent="0.25">
      <c r="A84" s="36" t="s">
        <v>5</v>
      </c>
      <c r="B84" s="74" t="s">
        <v>125</v>
      </c>
      <c r="C84" s="6">
        <f>40%*C59*C82</f>
        <v>5.6784000000000001E-4</v>
      </c>
      <c r="D84" s="11">
        <f t="shared" si="0"/>
        <v>0</v>
      </c>
    </row>
    <row r="85" spans="1:4" s="32" customFormat="1" ht="13.2" x14ac:dyDescent="0.25">
      <c r="A85" s="36" t="s">
        <v>6</v>
      </c>
      <c r="B85" s="74" t="s">
        <v>23</v>
      </c>
      <c r="C85" s="6">
        <v>1.9400000000000001E-2</v>
      </c>
      <c r="D85" s="11">
        <f t="shared" si="0"/>
        <v>0</v>
      </c>
    </row>
    <row r="86" spans="1:4" s="32" customFormat="1" ht="76.8" x14ac:dyDescent="0.25">
      <c r="A86" s="36" t="s">
        <v>7</v>
      </c>
      <c r="B86" s="74" t="s">
        <v>126</v>
      </c>
      <c r="C86" s="6">
        <f>C59*C85</f>
        <v>6.5572000000000009E-3</v>
      </c>
      <c r="D86" s="11">
        <f t="shared" si="0"/>
        <v>0</v>
      </c>
    </row>
    <row r="87" spans="1:4" s="32" customFormat="1" ht="75.599999999999994" x14ac:dyDescent="0.25">
      <c r="A87" s="36" t="s">
        <v>8</v>
      </c>
      <c r="B87" s="74" t="s">
        <v>127</v>
      </c>
      <c r="C87" s="6">
        <f>40%*C59*C85</f>
        <v>2.6228800000000002E-3</v>
      </c>
      <c r="D87" s="11">
        <f t="shared" si="0"/>
        <v>0</v>
      </c>
    </row>
    <row r="88" spans="1:4" s="32" customFormat="1" ht="13.2" x14ac:dyDescent="0.25">
      <c r="A88" s="138" t="s">
        <v>86</v>
      </c>
      <c r="B88" s="138"/>
      <c r="C88" s="16">
        <f>SUM(C82:C87)</f>
        <v>3.3683919999999999E-2</v>
      </c>
      <c r="D88" s="13">
        <f>SUM(D82:D87)</f>
        <v>0</v>
      </c>
    </row>
    <row r="89" spans="1:4" s="32" customFormat="1" ht="13.2" x14ac:dyDescent="0.25">
      <c r="A89" s="55"/>
      <c r="B89" s="56"/>
      <c r="C89" s="56"/>
      <c r="D89" s="56"/>
    </row>
    <row r="90" spans="1:4" s="32" customFormat="1" ht="13.2" x14ac:dyDescent="0.25">
      <c r="A90" s="142" t="s">
        <v>64</v>
      </c>
      <c r="B90" s="143"/>
      <c r="C90" s="143"/>
      <c r="D90" s="143"/>
    </row>
    <row r="91" spans="1:4" s="32" customFormat="1" x14ac:dyDescent="0.25"/>
    <row r="92" spans="1:4" s="32" customFormat="1" ht="51" customHeight="1" x14ac:dyDescent="0.25">
      <c r="A92" s="160" t="s">
        <v>117</v>
      </c>
      <c r="B92" s="161"/>
      <c r="C92" s="161"/>
      <c r="D92" s="162"/>
    </row>
    <row r="93" spans="1:4" s="32" customFormat="1" ht="13.2" x14ac:dyDescent="0.25">
      <c r="A93" s="75"/>
      <c r="B93" s="76"/>
      <c r="C93" s="76"/>
      <c r="D93" s="76"/>
    </row>
    <row r="94" spans="1:4" s="32" customFormat="1" ht="24.75" customHeight="1" x14ac:dyDescent="0.25">
      <c r="A94" s="142" t="s">
        <v>87</v>
      </c>
      <c r="B94" s="143"/>
      <c r="C94" s="143"/>
      <c r="D94" s="143"/>
    </row>
    <row r="95" spans="1:4" s="32" customFormat="1" ht="19.5" customHeight="1" x14ac:dyDescent="0.25">
      <c r="A95" s="47" t="s">
        <v>14</v>
      </c>
      <c r="B95" s="47" t="s">
        <v>65</v>
      </c>
      <c r="C95" s="47" t="s">
        <v>15</v>
      </c>
      <c r="D95" s="47" t="s">
        <v>1</v>
      </c>
    </row>
    <row r="96" spans="1:4" s="32" customFormat="1" ht="52.8" x14ac:dyDescent="0.25">
      <c r="A96" s="36" t="s">
        <v>2</v>
      </c>
      <c r="B96" s="70" t="s">
        <v>118</v>
      </c>
      <c r="C96" s="7">
        <f>(1+1/12+1/12+(1/3)/12)/12</f>
        <v>9.9537037037037021E-2</v>
      </c>
      <c r="D96" s="11">
        <f t="shared" ref="D96:D101" si="1">D$34*C96</f>
        <v>0</v>
      </c>
    </row>
    <row r="97" spans="1:4" s="32" customFormat="1" ht="26.4" x14ac:dyDescent="0.25">
      <c r="A97" s="36" t="s">
        <v>4</v>
      </c>
      <c r="B97" s="70" t="s">
        <v>89</v>
      </c>
      <c r="C97" s="10"/>
      <c r="D97" s="11">
        <f t="shared" si="1"/>
        <v>0</v>
      </c>
    </row>
    <row r="98" spans="1:4" s="32" customFormat="1" ht="26.4" x14ac:dyDescent="0.25">
      <c r="A98" s="36" t="s">
        <v>5</v>
      </c>
      <c r="B98" s="70" t="s">
        <v>90</v>
      </c>
      <c r="C98" s="10"/>
      <c r="D98" s="11">
        <f t="shared" si="1"/>
        <v>0</v>
      </c>
    </row>
    <row r="99" spans="1:4" s="32" customFormat="1" ht="26.4" x14ac:dyDescent="0.25">
      <c r="A99" s="36" t="s">
        <v>6</v>
      </c>
      <c r="B99" s="70" t="s">
        <v>91</v>
      </c>
      <c r="C99" s="10"/>
      <c r="D99" s="11">
        <f t="shared" si="1"/>
        <v>0</v>
      </c>
    </row>
    <row r="100" spans="1:4" s="32" customFormat="1" ht="26.4" x14ac:dyDescent="0.25">
      <c r="A100" s="36" t="s">
        <v>7</v>
      </c>
      <c r="B100" s="70" t="s">
        <v>92</v>
      </c>
      <c r="C100" s="10"/>
      <c r="D100" s="11">
        <f t="shared" si="1"/>
        <v>0</v>
      </c>
    </row>
    <row r="101" spans="1:4" s="32" customFormat="1" ht="26.4" x14ac:dyDescent="0.25">
      <c r="A101" s="36" t="s">
        <v>8</v>
      </c>
      <c r="B101" s="70" t="s">
        <v>93</v>
      </c>
      <c r="C101" s="10"/>
      <c r="D101" s="11">
        <f t="shared" si="1"/>
        <v>0</v>
      </c>
    </row>
    <row r="102" spans="1:4" s="32" customFormat="1" ht="13.2" x14ac:dyDescent="0.25">
      <c r="A102" s="138" t="s">
        <v>88</v>
      </c>
      <c r="B102" s="138"/>
      <c r="C102" s="17">
        <f>SUM(C96:C101)</f>
        <v>9.9537037037037021E-2</v>
      </c>
      <c r="D102" s="13">
        <f>SUM(D96:D101)</f>
        <v>0</v>
      </c>
    </row>
    <row r="103" spans="1:4" s="32" customFormat="1" ht="13.2" x14ac:dyDescent="0.25">
      <c r="A103" s="55"/>
      <c r="B103" s="56"/>
      <c r="C103" s="56"/>
      <c r="D103" s="56"/>
    </row>
    <row r="104" spans="1:4" s="32" customFormat="1" ht="26.25" customHeight="1" x14ac:dyDescent="0.25">
      <c r="A104" s="142" t="s">
        <v>94</v>
      </c>
      <c r="B104" s="143"/>
      <c r="C104" s="143"/>
      <c r="D104" s="143"/>
    </row>
    <row r="105" spans="1:4" s="32" customFormat="1" ht="26.4" x14ac:dyDescent="0.25">
      <c r="A105" s="69">
        <v>4</v>
      </c>
      <c r="B105" s="69" t="s">
        <v>66</v>
      </c>
      <c r="C105" s="69" t="s">
        <v>15</v>
      </c>
      <c r="D105" s="69" t="s">
        <v>1</v>
      </c>
    </row>
    <row r="106" spans="1:4" s="32" customFormat="1" ht="13.2" x14ac:dyDescent="0.25">
      <c r="A106" s="36" t="s">
        <v>14</v>
      </c>
      <c r="B106" s="70" t="s">
        <v>96</v>
      </c>
      <c r="C106" s="15">
        <f>C102</f>
        <v>9.9537037037037021E-2</v>
      </c>
      <c r="D106" s="11">
        <f>D102</f>
        <v>0</v>
      </c>
    </row>
    <row r="107" spans="1:4" s="32" customFormat="1" ht="13.2" x14ac:dyDescent="0.25">
      <c r="A107" s="138" t="s">
        <v>95</v>
      </c>
      <c r="B107" s="138"/>
      <c r="C107" s="14" t="s">
        <v>63</v>
      </c>
      <c r="D107" s="13">
        <f>SUM(D106:D106)</f>
        <v>0</v>
      </c>
    </row>
    <row r="108" spans="1:4" s="32" customFormat="1" ht="13.2" x14ac:dyDescent="0.25">
      <c r="A108" s="55"/>
      <c r="B108" s="56"/>
      <c r="C108" s="56"/>
      <c r="D108" s="56"/>
    </row>
    <row r="109" spans="1:4" s="32" customFormat="1" ht="13.2" x14ac:dyDescent="0.25">
      <c r="A109" s="142" t="s">
        <v>67</v>
      </c>
      <c r="B109" s="143"/>
      <c r="C109" s="143"/>
      <c r="D109" s="143"/>
    </row>
    <row r="110" spans="1:4" s="32" customFormat="1" ht="13.2" x14ac:dyDescent="0.25">
      <c r="A110" s="42">
        <v>5</v>
      </c>
      <c r="B110" s="144" t="s">
        <v>13</v>
      </c>
      <c r="C110" s="144"/>
      <c r="D110" s="42" t="s">
        <v>1</v>
      </c>
    </row>
    <row r="111" spans="1:4" s="32" customFormat="1" ht="13.2" x14ac:dyDescent="0.25">
      <c r="A111" s="78" t="s">
        <v>2</v>
      </c>
      <c r="B111" s="145" t="s">
        <v>135</v>
      </c>
      <c r="C111" s="145"/>
      <c r="D111" s="136"/>
    </row>
    <row r="112" spans="1:4" s="32" customFormat="1" ht="13.2" x14ac:dyDescent="0.25">
      <c r="A112" s="78" t="s">
        <v>4</v>
      </c>
      <c r="B112" s="198" t="s">
        <v>136</v>
      </c>
      <c r="C112" s="199"/>
      <c r="D112" s="136"/>
    </row>
    <row r="113" spans="1:4" s="32" customFormat="1" ht="13.2" x14ac:dyDescent="0.25">
      <c r="A113" s="78" t="s">
        <v>5</v>
      </c>
      <c r="B113" s="198" t="s">
        <v>137</v>
      </c>
      <c r="C113" s="199"/>
      <c r="D113" s="136"/>
    </row>
    <row r="114" spans="1:4" s="32" customFormat="1" ht="13.2" x14ac:dyDescent="0.25">
      <c r="A114" s="79"/>
      <c r="B114" s="146" t="s">
        <v>97</v>
      </c>
      <c r="C114" s="146"/>
      <c r="D114" s="45">
        <f>SUM(D111:D113)</f>
        <v>0</v>
      </c>
    </row>
    <row r="115" spans="1:4" s="32" customFormat="1" x14ac:dyDescent="0.25">
      <c r="A115" s="147" t="s">
        <v>119</v>
      </c>
      <c r="B115" s="148"/>
      <c r="C115" s="148"/>
      <c r="D115" s="148"/>
    </row>
    <row r="116" spans="1:4" s="32" customFormat="1" ht="13.2" x14ac:dyDescent="0.25">
      <c r="A116" s="149"/>
      <c r="B116" s="150"/>
      <c r="C116" s="150"/>
      <c r="D116" s="150"/>
    </row>
    <row r="117" spans="1:4" s="80" customFormat="1" ht="13.2" x14ac:dyDescent="0.25">
      <c r="A117" s="151" t="s">
        <v>68</v>
      </c>
      <c r="B117" s="151"/>
      <c r="C117" s="151"/>
      <c r="D117" s="151"/>
    </row>
    <row r="118" spans="1:4" s="32" customFormat="1" ht="13.2" x14ac:dyDescent="0.25">
      <c r="A118" s="69">
        <v>6</v>
      </c>
      <c r="B118" s="69" t="s">
        <v>24</v>
      </c>
      <c r="C118" s="69" t="s">
        <v>15</v>
      </c>
      <c r="D118" s="69" t="s">
        <v>1</v>
      </c>
    </row>
    <row r="119" spans="1:4" s="32" customFormat="1" ht="13.2" x14ac:dyDescent="0.25">
      <c r="A119" s="34" t="s">
        <v>2</v>
      </c>
      <c r="B119" s="66" t="s">
        <v>25</v>
      </c>
      <c r="C119" s="10"/>
      <c r="D119" s="8">
        <f>(D34+D77+D88+D107+D114)*C119</f>
        <v>0</v>
      </c>
    </row>
    <row r="120" spans="1:4" s="32" customFormat="1" ht="13.2" x14ac:dyDescent="0.25">
      <c r="A120" s="34" t="s">
        <v>4</v>
      </c>
      <c r="B120" s="66" t="s">
        <v>27</v>
      </c>
      <c r="C120" s="10"/>
      <c r="D120" s="8">
        <f>(D34+D77+D88+D107+D114+D119)*C120</f>
        <v>0</v>
      </c>
    </row>
    <row r="121" spans="1:4" s="32" customFormat="1" ht="13.2" x14ac:dyDescent="0.25">
      <c r="A121" s="34" t="s">
        <v>5</v>
      </c>
      <c r="B121" s="66" t="s">
        <v>26</v>
      </c>
      <c r="C121" s="18">
        <f>SUM(C122:C125)</f>
        <v>0</v>
      </c>
      <c r="D121" s="9">
        <f>((D138+D119+D120)/(1-C121))*C121</f>
        <v>0</v>
      </c>
    </row>
    <row r="122" spans="1:4" s="32" customFormat="1" ht="13.2" x14ac:dyDescent="0.25">
      <c r="A122" s="66"/>
      <c r="B122" s="66" t="s">
        <v>44</v>
      </c>
      <c r="C122" s="10"/>
      <c r="D122" s="8">
        <f>((D138+D119+D120)/(1-C121))*C122</f>
        <v>0</v>
      </c>
    </row>
    <row r="123" spans="1:4" s="32" customFormat="1" ht="13.2" x14ac:dyDescent="0.25">
      <c r="A123" s="66"/>
      <c r="B123" s="66" t="s">
        <v>45</v>
      </c>
      <c r="C123" s="10"/>
      <c r="D123" s="8">
        <f>((D138+D119+D120)/(1-C121))*C123</f>
        <v>0</v>
      </c>
    </row>
    <row r="124" spans="1:4" s="32" customFormat="1" ht="13.2" x14ac:dyDescent="0.25">
      <c r="A124" s="66"/>
      <c r="B124" s="66" t="s">
        <v>46</v>
      </c>
      <c r="C124" s="10"/>
      <c r="D124" s="8">
        <f>((D138+D119+D120)/(1-C121))*C124</f>
        <v>0</v>
      </c>
    </row>
    <row r="125" spans="1:4" s="32" customFormat="1" ht="13.2" x14ac:dyDescent="0.25">
      <c r="A125" s="66"/>
      <c r="B125" s="66" t="s">
        <v>138</v>
      </c>
      <c r="C125" s="10"/>
      <c r="D125" s="8">
        <f>((D138+D119+D120)/(1-C121))*C125</f>
        <v>0</v>
      </c>
    </row>
    <row r="126" spans="1:4" s="32" customFormat="1" ht="13.2" x14ac:dyDescent="0.25">
      <c r="A126" s="68"/>
      <c r="B126" s="69" t="s">
        <v>98</v>
      </c>
      <c r="C126" s="17"/>
      <c r="D126" s="13">
        <f>D119+D120+D121</f>
        <v>0</v>
      </c>
    </row>
    <row r="127" spans="1:4" s="32" customFormat="1" x14ac:dyDescent="0.25">
      <c r="A127" s="202" t="s">
        <v>143</v>
      </c>
      <c r="B127" s="203"/>
      <c r="C127" s="203"/>
      <c r="D127" s="203"/>
    </row>
    <row r="128" spans="1:4" s="32" customFormat="1" x14ac:dyDescent="0.25">
      <c r="A128" s="200" t="s">
        <v>144</v>
      </c>
      <c r="B128" s="201"/>
      <c r="C128" s="201"/>
      <c r="D128" s="201"/>
    </row>
    <row r="129" spans="1:4" s="90" customFormat="1" ht="30.6" customHeight="1" x14ac:dyDescent="0.25">
      <c r="A129" s="200" t="s">
        <v>145</v>
      </c>
      <c r="B129" s="201"/>
      <c r="C129" s="201"/>
      <c r="D129" s="201"/>
    </row>
    <row r="130" spans="1:4" s="32" customFormat="1" x14ac:dyDescent="0.25">
      <c r="A130" s="46"/>
      <c r="B130" s="46"/>
      <c r="C130" s="46"/>
      <c r="D130" s="46"/>
    </row>
    <row r="131" spans="1:4" s="32" customFormat="1" ht="13.2" x14ac:dyDescent="0.25">
      <c r="A131" s="151" t="s">
        <v>69</v>
      </c>
      <c r="B131" s="151"/>
      <c r="C131" s="151"/>
      <c r="D131" s="151"/>
    </row>
    <row r="132" spans="1:4" s="32" customFormat="1" ht="24" customHeight="1" x14ac:dyDescent="0.25">
      <c r="A132" s="68"/>
      <c r="B132" s="138" t="s">
        <v>28</v>
      </c>
      <c r="C132" s="138"/>
      <c r="D132" s="69" t="s">
        <v>29</v>
      </c>
    </row>
    <row r="133" spans="1:4" s="32" customFormat="1" ht="13.2" x14ac:dyDescent="0.25">
      <c r="A133" s="36" t="s">
        <v>2</v>
      </c>
      <c r="B133" s="140" t="s">
        <v>30</v>
      </c>
      <c r="C133" s="140"/>
      <c r="D133" s="11">
        <f>D34</f>
        <v>0</v>
      </c>
    </row>
    <row r="134" spans="1:4" s="32" customFormat="1" ht="13.2" x14ac:dyDescent="0.25">
      <c r="A134" s="36" t="s">
        <v>4</v>
      </c>
      <c r="B134" s="140" t="s">
        <v>70</v>
      </c>
      <c r="C134" s="140"/>
      <c r="D134" s="11">
        <f>D77</f>
        <v>0</v>
      </c>
    </row>
    <row r="135" spans="1:4" s="32" customFormat="1" ht="13.2" x14ac:dyDescent="0.25">
      <c r="A135" s="36" t="s">
        <v>5</v>
      </c>
      <c r="B135" s="140" t="s">
        <v>71</v>
      </c>
      <c r="C135" s="140"/>
      <c r="D135" s="11">
        <f>D88</f>
        <v>0</v>
      </c>
    </row>
    <row r="136" spans="1:4" s="81" customFormat="1" ht="24" customHeight="1" x14ac:dyDescent="0.3">
      <c r="A136" s="36" t="s">
        <v>6</v>
      </c>
      <c r="B136" s="140" t="s">
        <v>72</v>
      </c>
      <c r="C136" s="140"/>
      <c r="D136" s="11">
        <f>D107</f>
        <v>0</v>
      </c>
    </row>
    <row r="137" spans="1:4" s="32" customFormat="1" ht="13.2" x14ac:dyDescent="0.25">
      <c r="A137" s="36" t="s">
        <v>7</v>
      </c>
      <c r="B137" s="140" t="s">
        <v>73</v>
      </c>
      <c r="C137" s="140"/>
      <c r="D137" s="11">
        <f>D111</f>
        <v>0</v>
      </c>
    </row>
    <row r="138" spans="1:4" s="32" customFormat="1" ht="16.5" customHeight="1" x14ac:dyDescent="0.25">
      <c r="A138" s="138" t="s">
        <v>74</v>
      </c>
      <c r="B138" s="138"/>
      <c r="C138" s="138"/>
      <c r="D138" s="13">
        <f>SUM(D133:D137)</f>
        <v>0</v>
      </c>
    </row>
    <row r="139" spans="1:4" s="32" customFormat="1" ht="13.2" x14ac:dyDescent="0.25">
      <c r="A139" s="36" t="s">
        <v>8</v>
      </c>
      <c r="B139" s="141" t="s">
        <v>75</v>
      </c>
      <c r="C139" s="141"/>
      <c r="D139" s="11">
        <f>D126</f>
        <v>0</v>
      </c>
    </row>
    <row r="140" spans="1:4" s="32" customFormat="1" ht="16.5" customHeight="1" x14ac:dyDescent="0.25">
      <c r="A140" s="138" t="s">
        <v>31</v>
      </c>
      <c r="B140" s="138"/>
      <c r="C140" s="138"/>
      <c r="D140" s="13">
        <f>TRUNC((D138+D139),2)</f>
        <v>0</v>
      </c>
    </row>
    <row r="141" spans="1:4" s="32" customFormat="1" ht="12.75" customHeight="1" x14ac:dyDescent="0.25">
      <c r="A141" s="139" t="s">
        <v>101</v>
      </c>
      <c r="B141" s="139"/>
      <c r="C141" s="139"/>
      <c r="D141" s="139"/>
    </row>
    <row r="142" spans="1:4" hidden="1" x14ac:dyDescent="0.25"/>
    <row r="143" spans="1:4" hidden="1" x14ac:dyDescent="0.25"/>
    <row r="144" spans="1:4" hidden="1" x14ac:dyDescent="0.25"/>
    <row r="145" spans="3:3" hidden="1" x14ac:dyDescent="0.25">
      <c r="C145" s="83"/>
    </row>
    <row r="146" spans="3:3" hidden="1" x14ac:dyDescent="0.25"/>
    <row r="147" spans="3:3" hidden="1" x14ac:dyDescent="0.25"/>
    <row r="148" spans="3:3" hidden="1" x14ac:dyDescent="0.25"/>
    <row r="149" spans="3:3" hidden="1" x14ac:dyDescent="0.25"/>
    <row r="150" spans="3:3" hidden="1" x14ac:dyDescent="0.25"/>
    <row r="151" spans="3:3" hidden="1" x14ac:dyDescent="0.25"/>
    <row r="152" spans="3:3" hidden="1" x14ac:dyDescent="0.25"/>
    <row r="153" spans="3:3" hidden="1" x14ac:dyDescent="0.25"/>
    <row r="154" spans="3:3" hidden="1" x14ac:dyDescent="0.25"/>
    <row r="155" spans="3:3" hidden="1" x14ac:dyDescent="0.25"/>
    <row r="156" spans="3:3" hidden="1" x14ac:dyDescent="0.25"/>
    <row r="157" spans="3:3" hidden="1" x14ac:dyDescent="0.25"/>
    <row r="158" spans="3:3" hidden="1" x14ac:dyDescent="0.25"/>
    <row r="159" spans="3:3" hidden="1" x14ac:dyDescent="0.25"/>
    <row r="160" spans="3:3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t="12" customHeight="1" x14ac:dyDescent="0.25"/>
  </sheetData>
  <sheetProtection formatCells="0" formatColumns="0" formatRows="0" insertColumns="0" insertRows="0"/>
  <mergeCells count="78">
    <mergeCell ref="A12:B12"/>
    <mergeCell ref="B112:C112"/>
    <mergeCell ref="B113:C113"/>
    <mergeCell ref="A129:D129"/>
    <mergeCell ref="A127:D127"/>
    <mergeCell ref="A128:D128"/>
    <mergeCell ref="B23:C23"/>
    <mergeCell ref="A13:B13"/>
    <mergeCell ref="A14:D14"/>
    <mergeCell ref="B15:C15"/>
    <mergeCell ref="B16:C16"/>
    <mergeCell ref="B17:C17"/>
    <mergeCell ref="A37:D37"/>
    <mergeCell ref="B24:C24"/>
    <mergeCell ref="B25:C25"/>
    <mergeCell ref="B26:C26"/>
    <mergeCell ref="A8:B8"/>
    <mergeCell ref="C8:D8"/>
    <mergeCell ref="A9:B9"/>
    <mergeCell ref="C9:D9"/>
    <mergeCell ref="A11:D11"/>
    <mergeCell ref="F17:H17"/>
    <mergeCell ref="B18:C18"/>
    <mergeCell ref="B19:C19"/>
    <mergeCell ref="A21:D21"/>
    <mergeCell ref="A22:D22"/>
    <mergeCell ref="B27:C27"/>
    <mergeCell ref="A30:D30"/>
    <mergeCell ref="B31:C31"/>
    <mergeCell ref="B32:C32"/>
    <mergeCell ref="B33:C33"/>
    <mergeCell ref="A34:C34"/>
    <mergeCell ref="A35:D35"/>
    <mergeCell ref="A36:D36"/>
    <mergeCell ref="A64:D64"/>
    <mergeCell ref="A38:D38"/>
    <mergeCell ref="A42:B42"/>
    <mergeCell ref="A44:B44"/>
    <mergeCell ref="A45:D45"/>
    <mergeCell ref="A46:D46"/>
    <mergeCell ref="A47:D47"/>
    <mergeCell ref="A49:D49"/>
    <mergeCell ref="A59:B59"/>
    <mergeCell ref="A60:D60"/>
    <mergeCell ref="A61:D61"/>
    <mergeCell ref="A62:D62"/>
    <mergeCell ref="A102:B102"/>
    <mergeCell ref="C68:D68"/>
    <mergeCell ref="C69:D69"/>
    <mergeCell ref="C70:D70"/>
    <mergeCell ref="A71:D71"/>
    <mergeCell ref="A72:D72"/>
    <mergeCell ref="A77:B77"/>
    <mergeCell ref="A80:D80"/>
    <mergeCell ref="A88:B88"/>
    <mergeCell ref="A90:D90"/>
    <mergeCell ref="A92:D92"/>
    <mergeCell ref="A94:D94"/>
    <mergeCell ref="B133:C133"/>
    <mergeCell ref="A104:D104"/>
    <mergeCell ref="A107:B107"/>
    <mergeCell ref="A109:D109"/>
    <mergeCell ref="B110:C110"/>
    <mergeCell ref="B111:C111"/>
    <mergeCell ref="B114:C114"/>
    <mergeCell ref="A115:D115"/>
    <mergeCell ref="A116:D116"/>
    <mergeCell ref="A117:D117"/>
    <mergeCell ref="A131:D131"/>
    <mergeCell ref="B132:C132"/>
    <mergeCell ref="A140:C140"/>
    <mergeCell ref="A141:D141"/>
    <mergeCell ref="B134:C134"/>
    <mergeCell ref="B135:C135"/>
    <mergeCell ref="B136:C136"/>
    <mergeCell ref="B137:C137"/>
    <mergeCell ref="A138:C138"/>
    <mergeCell ref="B139:C139"/>
  </mergeCells>
  <pageMargins left="1.1811023622047245" right="0.39370078740157483" top="0.78740157480314965" bottom="0.78740157480314965" header="0.31496062992125984" footer="0.31496062992125984"/>
  <pageSetup paperSize="9" fitToHeight="4" orientation="portrait" r:id="rId1"/>
  <rowBreaks count="3" manualBreakCount="3">
    <brk id="36" min="3" max="3" man="1"/>
    <brk id="62" min="3" max="3" man="1"/>
    <brk id="89" max="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XFA266"/>
  <sheetViews>
    <sheetView view="pageBreakPreview" zoomScaleNormal="100" zoomScaleSheetLayoutView="100" workbookViewId="0">
      <selection activeCell="C10" sqref="C10"/>
    </sheetView>
  </sheetViews>
  <sheetFormatPr defaultColWidth="0" defaultRowHeight="12" customHeight="1" zeroHeight="1" x14ac:dyDescent="0.25"/>
  <cols>
    <col min="1" max="1" width="5" style="23" customWidth="1"/>
    <col min="2" max="2" width="40.109375" style="23" customWidth="1"/>
    <col min="3" max="3" width="18" style="23" customWidth="1"/>
    <col min="4" max="4" width="18.21875" style="23" customWidth="1"/>
    <col min="5" max="5" width="6" style="23" hidden="1"/>
    <col min="6" max="16381" width="9.109375" style="23" hidden="1"/>
    <col min="16382" max="16384" width="8.5546875" style="23" hidden="1"/>
  </cols>
  <sheetData>
    <row r="1" spans="1:4" ht="13.2" x14ac:dyDescent="0.25">
      <c r="A1" s="1" t="s">
        <v>103</v>
      </c>
      <c r="B1" s="21"/>
      <c r="C1" s="21"/>
      <c r="D1" s="22"/>
    </row>
    <row r="2" spans="1:4" ht="13.2" x14ac:dyDescent="0.25">
      <c r="A2" s="1" t="s">
        <v>104</v>
      </c>
      <c r="B2" s="24"/>
      <c r="C2" s="25"/>
      <c r="D2" s="26"/>
    </row>
    <row r="3" spans="1:4" ht="13.2" x14ac:dyDescent="0.25">
      <c r="A3" s="1" t="s">
        <v>105</v>
      </c>
      <c r="B3" s="24"/>
      <c r="C3" s="24"/>
      <c r="D3" s="27"/>
    </row>
    <row r="4" spans="1:4" ht="13.2" x14ac:dyDescent="0.25">
      <c r="A4" s="1" t="s">
        <v>106</v>
      </c>
      <c r="B4" s="24"/>
      <c r="C4" s="24"/>
      <c r="D4" s="27"/>
    </row>
    <row r="5" spans="1:4" ht="13.2" x14ac:dyDescent="0.25">
      <c r="A5" s="1" t="s">
        <v>107</v>
      </c>
      <c r="B5" s="24"/>
      <c r="C5" s="24"/>
      <c r="D5" s="27"/>
    </row>
    <row r="6" spans="1:4" x14ac:dyDescent="0.25">
      <c r="A6" s="28"/>
      <c r="B6" s="29"/>
      <c r="C6" s="29"/>
      <c r="D6" s="30"/>
    </row>
    <row r="7" spans="1:4" x14ac:dyDescent="0.25">
      <c r="A7" s="31"/>
      <c r="B7" s="31"/>
      <c r="C7" s="31"/>
      <c r="D7" s="31"/>
    </row>
    <row r="8" spans="1:4" ht="12.75" customHeight="1" x14ac:dyDescent="0.25">
      <c r="A8" s="195" t="s">
        <v>110</v>
      </c>
      <c r="B8" s="195"/>
      <c r="C8" s="196" t="s">
        <v>130</v>
      </c>
      <c r="D8" s="196"/>
    </row>
    <row r="9" spans="1:4" ht="13.2" x14ac:dyDescent="0.25">
      <c r="A9" s="195" t="s">
        <v>33</v>
      </c>
      <c r="B9" s="195"/>
      <c r="C9" s="263" t="s">
        <v>323</v>
      </c>
      <c r="D9" s="196"/>
    </row>
    <row r="10" spans="1:4" s="32" customFormat="1" x14ac:dyDescent="0.25"/>
    <row r="11" spans="1:4" s="32" customFormat="1" ht="13.2" x14ac:dyDescent="0.25">
      <c r="A11" s="197" t="s">
        <v>34</v>
      </c>
      <c r="B11" s="197"/>
      <c r="C11" s="197"/>
      <c r="D11" s="197"/>
    </row>
    <row r="12" spans="1:4" s="32" customFormat="1" ht="26.4" x14ac:dyDescent="0.25">
      <c r="A12" s="191" t="s">
        <v>48</v>
      </c>
      <c r="B12" s="191"/>
      <c r="C12" s="33" t="s">
        <v>35</v>
      </c>
      <c r="D12" s="33" t="s">
        <v>36</v>
      </c>
    </row>
    <row r="13" spans="1:4" s="32" customFormat="1" ht="25.2" customHeight="1" x14ac:dyDescent="0.25">
      <c r="A13" s="204" t="s">
        <v>153</v>
      </c>
      <c r="B13" s="205"/>
      <c r="C13" s="2" t="s">
        <v>132</v>
      </c>
      <c r="D13" s="12">
        <v>1</v>
      </c>
    </row>
    <row r="14" spans="1:4" s="32" customFormat="1" ht="13.2" x14ac:dyDescent="0.25">
      <c r="A14" s="206"/>
      <c r="B14" s="207"/>
      <c r="C14" s="207"/>
      <c r="D14" s="207"/>
    </row>
    <row r="15" spans="1:4" s="32" customFormat="1" ht="13.2" x14ac:dyDescent="0.25">
      <c r="A15" s="34" t="s">
        <v>2</v>
      </c>
      <c r="B15" s="195" t="s">
        <v>122</v>
      </c>
      <c r="C15" s="195"/>
      <c r="D15" s="3"/>
    </row>
    <row r="16" spans="1:4" s="32" customFormat="1" ht="13.2" x14ac:dyDescent="0.25">
      <c r="A16" s="34" t="s">
        <v>4</v>
      </c>
      <c r="B16" s="195" t="s">
        <v>37</v>
      </c>
      <c r="C16" s="195"/>
      <c r="D16" s="35" t="s">
        <v>109</v>
      </c>
    </row>
    <row r="17" spans="1:8" s="32" customFormat="1" ht="13.2" x14ac:dyDescent="0.25">
      <c r="A17" s="34" t="s">
        <v>5</v>
      </c>
      <c r="B17" s="195" t="s">
        <v>79</v>
      </c>
      <c r="C17" s="195"/>
      <c r="D17" s="4"/>
      <c r="F17" s="192"/>
      <c r="G17" s="192"/>
      <c r="H17" s="192"/>
    </row>
    <row r="18" spans="1:8" s="32" customFormat="1" ht="28.5" customHeight="1" x14ac:dyDescent="0.25">
      <c r="A18" s="34" t="s">
        <v>6</v>
      </c>
      <c r="B18" s="193" t="s">
        <v>108</v>
      </c>
      <c r="C18" s="194"/>
      <c r="D18" s="4"/>
    </row>
    <row r="19" spans="1:8" s="32" customFormat="1" ht="13.2" x14ac:dyDescent="0.25">
      <c r="A19" s="34" t="s">
        <v>7</v>
      </c>
      <c r="B19" s="195" t="s">
        <v>38</v>
      </c>
      <c r="C19" s="195"/>
      <c r="D19" s="82">
        <v>12</v>
      </c>
    </row>
    <row r="20" spans="1:8" s="32" customFormat="1" x14ac:dyDescent="0.25">
      <c r="A20" s="37"/>
      <c r="B20" s="37"/>
      <c r="C20" s="38"/>
      <c r="D20" s="37"/>
    </row>
    <row r="21" spans="1:8" s="32" customFormat="1" ht="13.2" x14ac:dyDescent="0.25">
      <c r="A21" s="190" t="s">
        <v>39</v>
      </c>
      <c r="B21" s="190"/>
      <c r="C21" s="190"/>
      <c r="D21" s="190"/>
    </row>
    <row r="22" spans="1:8" s="32" customFormat="1" ht="30" customHeight="1" x14ac:dyDescent="0.25">
      <c r="A22" s="191" t="s">
        <v>40</v>
      </c>
      <c r="B22" s="191"/>
      <c r="C22" s="191"/>
      <c r="D22" s="191"/>
    </row>
    <row r="23" spans="1:8" s="32" customFormat="1" ht="105.6" x14ac:dyDescent="0.25">
      <c r="A23" s="34">
        <v>1</v>
      </c>
      <c r="B23" s="189" t="s">
        <v>76</v>
      </c>
      <c r="C23" s="189"/>
      <c r="D23" s="82" t="s">
        <v>139</v>
      </c>
    </row>
    <row r="24" spans="1:8" s="32" customFormat="1" ht="13.2" x14ac:dyDescent="0.25">
      <c r="A24" s="34">
        <v>2</v>
      </c>
      <c r="B24" s="189" t="s">
        <v>77</v>
      </c>
      <c r="C24" s="189"/>
      <c r="D24" s="137"/>
    </row>
    <row r="25" spans="1:8" s="32" customFormat="1" ht="13.2" x14ac:dyDescent="0.25">
      <c r="A25" s="34">
        <v>3</v>
      </c>
      <c r="B25" s="189" t="s">
        <v>78</v>
      </c>
      <c r="C25" s="189"/>
      <c r="D25" s="39"/>
    </row>
    <row r="26" spans="1:8" s="32" customFormat="1" ht="39.6" x14ac:dyDescent="0.25">
      <c r="A26" s="34">
        <v>4</v>
      </c>
      <c r="B26" s="189" t="s">
        <v>41</v>
      </c>
      <c r="C26" s="189"/>
      <c r="D26" s="82" t="s">
        <v>153</v>
      </c>
    </row>
    <row r="27" spans="1:8" s="32" customFormat="1" ht="13.2" x14ac:dyDescent="0.25">
      <c r="A27" s="34">
        <v>5</v>
      </c>
      <c r="B27" s="189" t="s">
        <v>42</v>
      </c>
      <c r="C27" s="189"/>
      <c r="D27" s="3"/>
    </row>
    <row r="28" spans="1:8" s="32" customFormat="1" ht="13.2" x14ac:dyDescent="0.25">
      <c r="A28" s="40"/>
      <c r="B28" s="40"/>
      <c r="C28" s="40"/>
      <c r="D28" s="41"/>
    </row>
    <row r="29" spans="1:8" s="32" customFormat="1" ht="13.2" x14ac:dyDescent="0.25">
      <c r="A29" s="40"/>
      <c r="B29" s="40"/>
      <c r="C29" s="40"/>
      <c r="D29" s="41"/>
    </row>
    <row r="30" spans="1:8" s="32" customFormat="1" ht="13.2" x14ac:dyDescent="0.25">
      <c r="A30" s="190" t="s">
        <v>43</v>
      </c>
      <c r="B30" s="190"/>
      <c r="C30" s="190"/>
      <c r="D30" s="190"/>
    </row>
    <row r="31" spans="1:8" s="32" customFormat="1" ht="13.2" x14ac:dyDescent="0.25">
      <c r="A31" s="77">
        <v>1</v>
      </c>
      <c r="B31" s="191" t="s">
        <v>0</v>
      </c>
      <c r="C31" s="191"/>
      <c r="D31" s="77" t="s">
        <v>1</v>
      </c>
    </row>
    <row r="32" spans="1:8" s="32" customFormat="1" ht="13.2" x14ac:dyDescent="0.25">
      <c r="A32" s="43" t="s">
        <v>2</v>
      </c>
      <c r="B32" s="189" t="s">
        <v>3</v>
      </c>
      <c r="C32" s="189"/>
      <c r="D32" s="5"/>
    </row>
    <row r="33" spans="1:4" s="32" customFormat="1" ht="13.2" x14ac:dyDescent="0.25">
      <c r="A33" s="43" t="s">
        <v>4</v>
      </c>
      <c r="B33" s="189" t="s">
        <v>11</v>
      </c>
      <c r="C33" s="189"/>
      <c r="D33" s="136"/>
    </row>
    <row r="34" spans="1:4" s="32" customFormat="1" ht="15" customHeight="1" x14ac:dyDescent="0.25">
      <c r="A34" s="163" t="s">
        <v>81</v>
      </c>
      <c r="B34" s="164"/>
      <c r="C34" s="165"/>
      <c r="D34" s="45">
        <f>SUM(D32:D33)</f>
        <v>0</v>
      </c>
    </row>
    <row r="35" spans="1:4" s="32" customFormat="1" ht="24" customHeight="1" x14ac:dyDescent="0.25">
      <c r="A35" s="166" t="s">
        <v>111</v>
      </c>
      <c r="B35" s="167"/>
      <c r="C35" s="167"/>
      <c r="D35" s="167"/>
    </row>
    <row r="36" spans="1:4" s="32" customFormat="1" ht="13.2" x14ac:dyDescent="0.25">
      <c r="A36" s="168"/>
      <c r="B36" s="169"/>
      <c r="C36" s="169"/>
      <c r="D36" s="169"/>
    </row>
    <row r="37" spans="1:4" s="32" customFormat="1" ht="15" customHeight="1" x14ac:dyDescent="0.25">
      <c r="A37" s="168" t="s">
        <v>49</v>
      </c>
      <c r="B37" s="169"/>
      <c r="C37" s="169"/>
      <c r="D37" s="169"/>
    </row>
    <row r="38" spans="1:4" s="46" customFormat="1" ht="15" customHeight="1" x14ac:dyDescent="0.25">
      <c r="A38" s="168" t="s">
        <v>50</v>
      </c>
      <c r="B38" s="169"/>
      <c r="C38" s="169"/>
      <c r="D38" s="169"/>
    </row>
    <row r="39" spans="1:4" s="32" customFormat="1" ht="25.5" customHeight="1" x14ac:dyDescent="0.25">
      <c r="A39" s="47" t="s">
        <v>51</v>
      </c>
      <c r="B39" s="47" t="s">
        <v>57</v>
      </c>
      <c r="C39" s="47" t="s">
        <v>15</v>
      </c>
      <c r="D39" s="47" t="s">
        <v>1</v>
      </c>
    </row>
    <row r="40" spans="1:4" s="32" customFormat="1" ht="13.2" x14ac:dyDescent="0.25">
      <c r="A40" s="48" t="s">
        <v>2</v>
      </c>
      <c r="B40" s="49" t="s">
        <v>112</v>
      </c>
      <c r="C40" s="50">
        <f>'1 - Coordenador de Atendimento'!C40</f>
        <v>8.3299999999999999E-2</v>
      </c>
      <c r="D40" s="51">
        <f>C40*D34</f>
        <v>0</v>
      </c>
    </row>
    <row r="41" spans="1:4" s="32" customFormat="1" ht="26.4" x14ac:dyDescent="0.25">
      <c r="A41" s="48" t="s">
        <v>4</v>
      </c>
      <c r="B41" s="49" t="s">
        <v>128</v>
      </c>
      <c r="C41" s="50">
        <f>'1 - Coordenador de Atendimento'!C41</f>
        <v>2.7777777777777776E-2</v>
      </c>
      <c r="D41" s="51">
        <f>D34*C41</f>
        <v>0</v>
      </c>
    </row>
    <row r="42" spans="1:4" s="32" customFormat="1" ht="13.2" x14ac:dyDescent="0.25">
      <c r="A42" s="146" t="s">
        <v>99</v>
      </c>
      <c r="B42" s="146"/>
      <c r="C42" s="53">
        <f>SUM(C40:C41)</f>
        <v>0.11107777777777778</v>
      </c>
      <c r="D42" s="54">
        <f>SUM(D40:D41)</f>
        <v>0</v>
      </c>
    </row>
    <row r="43" spans="1:4" s="32" customFormat="1" ht="26.4" x14ac:dyDescent="0.25">
      <c r="A43" s="48" t="s">
        <v>5</v>
      </c>
      <c r="B43" s="49" t="s">
        <v>100</v>
      </c>
      <c r="C43" s="52">
        <f>'1 - Coordenador de Atendimento'!C43</f>
        <v>3.7544288888888888E-2</v>
      </c>
      <c r="D43" s="51">
        <f>D34*C43</f>
        <v>0</v>
      </c>
    </row>
    <row r="44" spans="1:4" s="32" customFormat="1" ht="13.2" x14ac:dyDescent="0.25">
      <c r="A44" s="146" t="s">
        <v>80</v>
      </c>
      <c r="B44" s="146"/>
      <c r="C44" s="53">
        <f>SUM(C42:C43)</f>
        <v>0.14862206666666666</v>
      </c>
      <c r="D44" s="54">
        <f>SUM(D42:D43)</f>
        <v>0</v>
      </c>
    </row>
    <row r="45" spans="1:4" s="32" customFormat="1" ht="53.25" customHeight="1" x14ac:dyDescent="0.25">
      <c r="A45" s="170" t="s">
        <v>113</v>
      </c>
      <c r="B45" s="171"/>
      <c r="C45" s="171"/>
      <c r="D45" s="172"/>
    </row>
    <row r="46" spans="1:4" s="32" customFormat="1" ht="40.5" customHeight="1" x14ac:dyDescent="0.25">
      <c r="A46" s="173" t="s">
        <v>114</v>
      </c>
      <c r="B46" s="174"/>
      <c r="C46" s="174"/>
      <c r="D46" s="175"/>
    </row>
    <row r="47" spans="1:4" s="32" customFormat="1" ht="51.75" customHeight="1" x14ac:dyDescent="0.25">
      <c r="A47" s="176" t="s">
        <v>115</v>
      </c>
      <c r="B47" s="177"/>
      <c r="C47" s="177"/>
      <c r="D47" s="178"/>
    </row>
    <row r="48" spans="1:4" s="32" customFormat="1" ht="15" customHeight="1" x14ac:dyDescent="0.25">
      <c r="A48" s="55"/>
      <c r="B48" s="56"/>
      <c r="C48" s="56"/>
      <c r="D48" s="56"/>
    </row>
    <row r="49" spans="1:4" s="32" customFormat="1" ht="25.5" customHeight="1" x14ac:dyDescent="0.25">
      <c r="A49" s="142" t="s">
        <v>52</v>
      </c>
      <c r="B49" s="143"/>
      <c r="C49" s="143"/>
      <c r="D49" s="143"/>
    </row>
    <row r="50" spans="1:4" s="32" customFormat="1" ht="17.25" customHeight="1" x14ac:dyDescent="0.25">
      <c r="A50" s="57" t="s">
        <v>56</v>
      </c>
      <c r="B50" s="57" t="s">
        <v>58</v>
      </c>
      <c r="C50" s="57" t="s">
        <v>15</v>
      </c>
      <c r="D50" s="57" t="s">
        <v>1</v>
      </c>
    </row>
    <row r="51" spans="1:4" s="32" customFormat="1" ht="13.2" x14ac:dyDescent="0.25">
      <c r="A51" s="58" t="s">
        <v>2</v>
      </c>
      <c r="B51" s="59" t="s">
        <v>16</v>
      </c>
      <c r="C51" s="91">
        <f>'1 - Coordenador de Atendimento'!C51</f>
        <v>0.2</v>
      </c>
      <c r="D51" s="61">
        <f>D34*C51</f>
        <v>0</v>
      </c>
    </row>
    <row r="52" spans="1:4" s="32" customFormat="1" ht="13.2" x14ac:dyDescent="0.25">
      <c r="A52" s="58" t="s">
        <v>4</v>
      </c>
      <c r="B52" s="59" t="s">
        <v>18</v>
      </c>
      <c r="C52" s="60">
        <f>'1 - Coordenador de Atendimento'!C52</f>
        <v>2.5000000000000001E-2</v>
      </c>
      <c r="D52" s="61">
        <f>D34*C52</f>
        <v>0</v>
      </c>
    </row>
    <row r="53" spans="1:4" s="32" customFormat="1" ht="13.2" x14ac:dyDescent="0.25">
      <c r="A53" s="58" t="s">
        <v>5</v>
      </c>
      <c r="B53" s="59" t="s">
        <v>53</v>
      </c>
      <c r="C53" s="91">
        <f>'1 - Coordenador de Atendimento'!C53</f>
        <v>0</v>
      </c>
      <c r="D53" s="61">
        <f>D34*C53</f>
        <v>0</v>
      </c>
    </row>
    <row r="54" spans="1:4" s="32" customFormat="1" ht="13.2" x14ac:dyDescent="0.25">
      <c r="A54" s="58" t="s">
        <v>6</v>
      </c>
      <c r="B54" s="59" t="s">
        <v>54</v>
      </c>
      <c r="C54" s="60">
        <f>'1 - Coordenador de Atendimento'!C54</f>
        <v>1.4999999999999999E-2</v>
      </c>
      <c r="D54" s="61">
        <f>D34*C54</f>
        <v>0</v>
      </c>
    </row>
    <row r="55" spans="1:4" s="32" customFormat="1" ht="13.2" x14ac:dyDescent="0.25">
      <c r="A55" s="58" t="s">
        <v>7</v>
      </c>
      <c r="B55" s="59" t="s">
        <v>55</v>
      </c>
      <c r="C55" s="60">
        <f>'1 - Coordenador de Atendimento'!C55</f>
        <v>0.01</v>
      </c>
      <c r="D55" s="61">
        <f>D34*C55</f>
        <v>0</v>
      </c>
    </row>
    <row r="56" spans="1:4" s="32" customFormat="1" ht="13.2" x14ac:dyDescent="0.25">
      <c r="A56" s="58" t="s">
        <v>8</v>
      </c>
      <c r="B56" s="59" t="s">
        <v>20</v>
      </c>
      <c r="C56" s="60">
        <f>'1 - Coordenador de Atendimento'!C56</f>
        <v>6.0000000000000001E-3</v>
      </c>
      <c r="D56" s="61">
        <f>D34*C56</f>
        <v>0</v>
      </c>
    </row>
    <row r="57" spans="1:4" s="32" customFormat="1" ht="13.2" x14ac:dyDescent="0.25">
      <c r="A57" s="58" t="s">
        <v>9</v>
      </c>
      <c r="B57" s="59" t="s">
        <v>17</v>
      </c>
      <c r="C57" s="60">
        <f>'1 - Coordenador de Atendimento'!C57</f>
        <v>2E-3</v>
      </c>
      <c r="D57" s="61">
        <f>D34*C57</f>
        <v>0</v>
      </c>
    </row>
    <row r="58" spans="1:4" s="32" customFormat="1" ht="13.2" x14ac:dyDescent="0.25">
      <c r="A58" s="58" t="s">
        <v>10</v>
      </c>
      <c r="B58" s="59" t="s">
        <v>19</v>
      </c>
      <c r="C58" s="60">
        <f>'1 - Coordenador de Atendimento'!C58</f>
        <v>0.08</v>
      </c>
      <c r="D58" s="61">
        <f>D34*C58</f>
        <v>0</v>
      </c>
    </row>
    <row r="59" spans="1:4" s="32" customFormat="1" ht="13.2" x14ac:dyDescent="0.25">
      <c r="A59" s="179" t="s">
        <v>82</v>
      </c>
      <c r="B59" s="179"/>
      <c r="C59" s="63">
        <f>SUM(C51:C58)</f>
        <v>0.33800000000000002</v>
      </c>
      <c r="D59" s="64">
        <f>SUM(D51:D58)</f>
        <v>0</v>
      </c>
    </row>
    <row r="60" spans="1:4" s="32" customFormat="1" ht="20.399999999999999" customHeight="1" x14ac:dyDescent="0.25">
      <c r="A60" s="180" t="s">
        <v>140</v>
      </c>
      <c r="B60" s="181"/>
      <c r="C60" s="181"/>
      <c r="D60" s="182"/>
    </row>
    <row r="61" spans="1:4" s="32" customFormat="1" ht="17.399999999999999" customHeight="1" x14ac:dyDescent="0.25">
      <c r="A61" s="183" t="s">
        <v>141</v>
      </c>
      <c r="B61" s="184"/>
      <c r="C61" s="184"/>
      <c r="D61" s="185"/>
    </row>
    <row r="62" spans="1:4" s="32" customFormat="1" ht="22.2" customHeight="1" x14ac:dyDescent="0.25">
      <c r="A62" s="186" t="s">
        <v>142</v>
      </c>
      <c r="B62" s="187"/>
      <c r="C62" s="187"/>
      <c r="D62" s="188"/>
    </row>
    <row r="63" spans="1:4" s="32" customFormat="1" ht="15" customHeight="1" x14ac:dyDescent="0.25">
      <c r="A63" s="56"/>
      <c r="B63" s="56"/>
      <c r="C63" s="56"/>
      <c r="D63" s="56"/>
    </row>
    <row r="64" spans="1:4" s="32" customFormat="1" ht="15" customHeight="1" x14ac:dyDescent="0.25">
      <c r="A64" s="142" t="s">
        <v>59</v>
      </c>
      <c r="B64" s="143"/>
      <c r="C64" s="143"/>
      <c r="D64" s="143"/>
    </row>
    <row r="65" spans="1:4" s="32" customFormat="1" ht="39.6" x14ac:dyDescent="0.25">
      <c r="A65" s="65" t="s">
        <v>61</v>
      </c>
      <c r="B65" s="65" t="s">
        <v>12</v>
      </c>
      <c r="C65" s="65" t="s">
        <v>32</v>
      </c>
      <c r="D65" s="65" t="s">
        <v>47</v>
      </c>
    </row>
    <row r="66" spans="1:4" s="32" customFormat="1" ht="13.2" x14ac:dyDescent="0.25">
      <c r="A66" s="34" t="s">
        <v>2</v>
      </c>
      <c r="B66" s="66" t="s">
        <v>133</v>
      </c>
      <c r="C66" s="5">
        <f>'1 - Coordenador de Atendimento'!C66</f>
        <v>0</v>
      </c>
      <c r="D66" s="8">
        <f>IF((C66*24*2)-(D32*6%)&gt;0,(C66*24*2)-(D32*6%),0)</f>
        <v>0</v>
      </c>
    </row>
    <row r="67" spans="1:4" s="32" customFormat="1" ht="33.6" x14ac:dyDescent="0.25">
      <c r="A67" s="34" t="s">
        <v>4</v>
      </c>
      <c r="B67" s="67" t="s">
        <v>134</v>
      </c>
      <c r="C67" s="5">
        <f>'1 - Coordenador de Atendimento'!C67</f>
        <v>0</v>
      </c>
      <c r="D67" s="8">
        <f>C67*24</f>
        <v>0</v>
      </c>
    </row>
    <row r="68" spans="1:4" s="32" customFormat="1" ht="23.4" x14ac:dyDescent="0.25">
      <c r="A68" s="34" t="s">
        <v>5</v>
      </c>
      <c r="B68" s="66" t="s">
        <v>129</v>
      </c>
      <c r="C68" s="152">
        <f>'1 - Coordenador de Atendimento'!C68:D68</f>
        <v>0</v>
      </c>
      <c r="D68" s="153"/>
    </row>
    <row r="69" spans="1:4" s="32" customFormat="1" ht="23.4" x14ac:dyDescent="0.25">
      <c r="A69" s="34" t="s">
        <v>6</v>
      </c>
      <c r="B69" s="66" t="s">
        <v>116</v>
      </c>
      <c r="C69" s="152">
        <f>'1 - Coordenador de Atendimento'!C69:D69</f>
        <v>0</v>
      </c>
      <c r="D69" s="153"/>
    </row>
    <row r="70" spans="1:4" s="32" customFormat="1" ht="13.2" x14ac:dyDescent="0.25">
      <c r="A70" s="68"/>
      <c r="B70" s="71" t="s">
        <v>83</v>
      </c>
      <c r="C70" s="156">
        <f>D66+D67+C68+C69</f>
        <v>0</v>
      </c>
      <c r="D70" s="157"/>
    </row>
    <row r="71" spans="1:4" s="32" customFormat="1" ht="24.6" customHeight="1" x14ac:dyDescent="0.25">
      <c r="A71" s="158" t="s">
        <v>123</v>
      </c>
      <c r="B71" s="159"/>
      <c r="C71" s="159"/>
      <c r="D71" s="159"/>
    </row>
    <row r="72" spans="1:4" s="32" customFormat="1" ht="29.25" customHeight="1" x14ac:dyDescent="0.25">
      <c r="A72" s="142" t="s">
        <v>60</v>
      </c>
      <c r="B72" s="143"/>
      <c r="C72" s="143"/>
      <c r="D72" s="143"/>
    </row>
    <row r="73" spans="1:4" s="32" customFormat="1" ht="26.4" x14ac:dyDescent="0.25">
      <c r="A73" s="47">
        <v>2</v>
      </c>
      <c r="B73" s="47" t="s">
        <v>62</v>
      </c>
      <c r="C73" s="47" t="s">
        <v>15</v>
      </c>
      <c r="D73" s="47" t="s">
        <v>1</v>
      </c>
    </row>
    <row r="74" spans="1:4" s="32" customFormat="1" ht="26.4" x14ac:dyDescent="0.25">
      <c r="A74" s="82" t="s">
        <v>51</v>
      </c>
      <c r="B74" s="70" t="s">
        <v>57</v>
      </c>
      <c r="C74" s="15">
        <f>C44</f>
        <v>0.14862206666666666</v>
      </c>
      <c r="D74" s="11">
        <f>D44</f>
        <v>0</v>
      </c>
    </row>
    <row r="75" spans="1:4" s="32" customFormat="1" ht="13.2" x14ac:dyDescent="0.25">
      <c r="A75" s="82" t="s">
        <v>56</v>
      </c>
      <c r="B75" s="70" t="s">
        <v>58</v>
      </c>
      <c r="C75" s="15">
        <f>C59</f>
        <v>0.33800000000000002</v>
      </c>
      <c r="D75" s="11">
        <f>D59</f>
        <v>0</v>
      </c>
    </row>
    <row r="76" spans="1:4" s="32" customFormat="1" ht="13.2" x14ac:dyDescent="0.25">
      <c r="A76" s="82" t="s">
        <v>61</v>
      </c>
      <c r="B76" s="70" t="s">
        <v>12</v>
      </c>
      <c r="C76" s="15" t="s">
        <v>63</v>
      </c>
      <c r="D76" s="11">
        <f>C70</f>
        <v>0</v>
      </c>
    </row>
    <row r="77" spans="1:4" s="32" customFormat="1" ht="13.2" x14ac:dyDescent="0.25">
      <c r="A77" s="138" t="s">
        <v>84</v>
      </c>
      <c r="B77" s="138"/>
      <c r="C77" s="14" t="s">
        <v>63</v>
      </c>
      <c r="D77" s="13">
        <f>SUM(D74:D76)</f>
        <v>0</v>
      </c>
    </row>
    <row r="78" spans="1:4" s="32" customFormat="1" x14ac:dyDescent="0.25">
      <c r="A78" s="72"/>
      <c r="B78" s="73"/>
      <c r="C78" s="73"/>
      <c r="D78" s="73"/>
    </row>
    <row r="79" spans="1:4" s="32" customFormat="1" x14ac:dyDescent="0.25">
      <c r="A79" s="72"/>
      <c r="B79" s="73"/>
      <c r="C79" s="73"/>
      <c r="D79" s="73"/>
    </row>
    <row r="80" spans="1:4" s="32" customFormat="1" ht="27" customHeight="1" x14ac:dyDescent="0.25">
      <c r="A80" s="142" t="s">
        <v>85</v>
      </c>
      <c r="B80" s="143"/>
      <c r="C80" s="143"/>
      <c r="D80" s="143"/>
    </row>
    <row r="81" spans="1:4" s="32" customFormat="1" ht="18.75" customHeight="1" x14ac:dyDescent="0.25">
      <c r="A81" s="47">
        <v>3</v>
      </c>
      <c r="B81" s="47" t="s">
        <v>21</v>
      </c>
      <c r="C81" s="47" t="s">
        <v>15</v>
      </c>
      <c r="D81" s="47" t="s">
        <v>1</v>
      </c>
    </row>
    <row r="82" spans="1:4" s="32" customFormat="1" ht="13.2" x14ac:dyDescent="0.25">
      <c r="A82" s="82" t="s">
        <v>2</v>
      </c>
      <c r="B82" s="74" t="s">
        <v>22</v>
      </c>
      <c r="C82" s="6">
        <f>'1 - Coordenador de Atendimento'!C82</f>
        <v>4.1999999999999997E-3</v>
      </c>
      <c r="D82" s="11">
        <f t="shared" ref="D82:D87" si="0">D$34*C82</f>
        <v>0</v>
      </c>
    </row>
    <row r="83" spans="1:4" s="32" customFormat="1" ht="51" customHeight="1" x14ac:dyDescent="0.25">
      <c r="A83" s="82" t="s">
        <v>4</v>
      </c>
      <c r="B83" s="74" t="s">
        <v>124</v>
      </c>
      <c r="C83" s="6">
        <f>'1 - Coordenador de Atendimento'!C83</f>
        <v>3.3599999999999998E-4</v>
      </c>
      <c r="D83" s="11">
        <f t="shared" si="0"/>
        <v>0</v>
      </c>
    </row>
    <row r="84" spans="1:4" s="32" customFormat="1" ht="75.599999999999994" x14ac:dyDescent="0.25">
      <c r="A84" s="82" t="s">
        <v>5</v>
      </c>
      <c r="B84" s="74" t="s">
        <v>125</v>
      </c>
      <c r="C84" s="6">
        <f>'1 - Coordenador de Atendimento'!C84</f>
        <v>5.6784000000000001E-4</v>
      </c>
      <c r="D84" s="11">
        <f t="shared" si="0"/>
        <v>0</v>
      </c>
    </row>
    <row r="85" spans="1:4" s="32" customFormat="1" ht="13.2" x14ac:dyDescent="0.25">
      <c r="A85" s="82" t="s">
        <v>6</v>
      </c>
      <c r="B85" s="74" t="s">
        <v>23</v>
      </c>
      <c r="C85" s="6">
        <f>'1 - Coordenador de Atendimento'!C85</f>
        <v>1.9400000000000001E-2</v>
      </c>
      <c r="D85" s="11">
        <f t="shared" si="0"/>
        <v>0</v>
      </c>
    </row>
    <row r="86" spans="1:4" s="32" customFormat="1" ht="76.8" x14ac:dyDescent="0.25">
      <c r="A86" s="82" t="s">
        <v>7</v>
      </c>
      <c r="B86" s="74" t="s">
        <v>126</v>
      </c>
      <c r="C86" s="6">
        <f>'1 - Coordenador de Atendimento'!C86</f>
        <v>6.5572000000000009E-3</v>
      </c>
      <c r="D86" s="11">
        <f t="shared" si="0"/>
        <v>0</v>
      </c>
    </row>
    <row r="87" spans="1:4" s="32" customFormat="1" ht="75.599999999999994" x14ac:dyDescent="0.25">
      <c r="A87" s="82" t="s">
        <v>8</v>
      </c>
      <c r="B87" s="74" t="s">
        <v>127</v>
      </c>
      <c r="C87" s="6">
        <f>'1 - Coordenador de Atendimento'!C87</f>
        <v>2.6228800000000002E-3</v>
      </c>
      <c r="D87" s="11">
        <f t="shared" si="0"/>
        <v>0</v>
      </c>
    </row>
    <row r="88" spans="1:4" s="32" customFormat="1" ht="13.2" x14ac:dyDescent="0.25">
      <c r="A88" s="138" t="s">
        <v>86</v>
      </c>
      <c r="B88" s="138"/>
      <c r="C88" s="16">
        <f>SUM(C82:C87)</f>
        <v>3.3683919999999999E-2</v>
      </c>
      <c r="D88" s="13">
        <f>SUM(D82:D87)</f>
        <v>0</v>
      </c>
    </row>
    <row r="89" spans="1:4" s="32" customFormat="1" ht="13.2" x14ac:dyDescent="0.25">
      <c r="A89" s="55"/>
      <c r="B89" s="56"/>
      <c r="C89" s="56"/>
      <c r="D89" s="56"/>
    </row>
    <row r="90" spans="1:4" s="32" customFormat="1" ht="13.2" x14ac:dyDescent="0.25">
      <c r="A90" s="142" t="s">
        <v>64</v>
      </c>
      <c r="B90" s="143"/>
      <c r="C90" s="143"/>
      <c r="D90" s="143"/>
    </row>
    <row r="91" spans="1:4" s="32" customFormat="1" x14ac:dyDescent="0.25"/>
    <row r="92" spans="1:4" s="32" customFormat="1" ht="51" customHeight="1" x14ac:dyDescent="0.25">
      <c r="A92" s="160" t="s">
        <v>117</v>
      </c>
      <c r="B92" s="161"/>
      <c r="C92" s="161"/>
      <c r="D92" s="162"/>
    </row>
    <row r="93" spans="1:4" s="32" customFormat="1" ht="13.2" x14ac:dyDescent="0.25">
      <c r="A93" s="75"/>
      <c r="B93" s="76"/>
      <c r="C93" s="76"/>
      <c r="D93" s="76"/>
    </row>
    <row r="94" spans="1:4" s="32" customFormat="1" ht="24.75" customHeight="1" x14ac:dyDescent="0.25">
      <c r="A94" s="142" t="s">
        <v>87</v>
      </c>
      <c r="B94" s="143"/>
      <c r="C94" s="143"/>
      <c r="D94" s="143"/>
    </row>
    <row r="95" spans="1:4" s="32" customFormat="1" ht="19.5" customHeight="1" x14ac:dyDescent="0.25">
      <c r="A95" s="47" t="s">
        <v>14</v>
      </c>
      <c r="B95" s="47" t="s">
        <v>65</v>
      </c>
      <c r="C95" s="47" t="s">
        <v>15</v>
      </c>
      <c r="D95" s="47" t="s">
        <v>1</v>
      </c>
    </row>
    <row r="96" spans="1:4" s="32" customFormat="1" ht="52.8" x14ac:dyDescent="0.25">
      <c r="A96" s="82" t="s">
        <v>2</v>
      </c>
      <c r="B96" s="70" t="s">
        <v>118</v>
      </c>
      <c r="C96" s="7">
        <f>'1 - Coordenador de Atendimento'!C96</f>
        <v>9.9537037037037021E-2</v>
      </c>
      <c r="D96" s="11">
        <f t="shared" ref="D96:D101" si="1">D$34*C96</f>
        <v>0</v>
      </c>
    </row>
    <row r="97" spans="1:4" s="32" customFormat="1" ht="26.4" x14ac:dyDescent="0.25">
      <c r="A97" s="82" t="s">
        <v>4</v>
      </c>
      <c r="B97" s="70" t="s">
        <v>89</v>
      </c>
      <c r="C97" s="92">
        <f>'1 - Coordenador de Atendimento'!C97</f>
        <v>0</v>
      </c>
      <c r="D97" s="11">
        <f t="shared" si="1"/>
        <v>0</v>
      </c>
    </row>
    <row r="98" spans="1:4" s="32" customFormat="1" ht="26.4" x14ac:dyDescent="0.25">
      <c r="A98" s="82" t="s">
        <v>5</v>
      </c>
      <c r="B98" s="70" t="s">
        <v>90</v>
      </c>
      <c r="C98" s="92">
        <f>'1 - Coordenador de Atendimento'!C98</f>
        <v>0</v>
      </c>
      <c r="D98" s="11">
        <f t="shared" si="1"/>
        <v>0</v>
      </c>
    </row>
    <row r="99" spans="1:4" s="32" customFormat="1" ht="26.4" x14ac:dyDescent="0.25">
      <c r="A99" s="82" t="s">
        <v>6</v>
      </c>
      <c r="B99" s="70" t="s">
        <v>91</v>
      </c>
      <c r="C99" s="92">
        <f>'1 - Coordenador de Atendimento'!C99</f>
        <v>0</v>
      </c>
      <c r="D99" s="11">
        <f t="shared" si="1"/>
        <v>0</v>
      </c>
    </row>
    <row r="100" spans="1:4" s="32" customFormat="1" ht="26.4" x14ac:dyDescent="0.25">
      <c r="A100" s="82" t="s">
        <v>7</v>
      </c>
      <c r="B100" s="70" t="s">
        <v>92</v>
      </c>
      <c r="C100" s="92">
        <f>'1 - Coordenador de Atendimento'!C100</f>
        <v>0</v>
      </c>
      <c r="D100" s="11">
        <f t="shared" si="1"/>
        <v>0</v>
      </c>
    </row>
    <row r="101" spans="1:4" s="32" customFormat="1" ht="26.4" x14ac:dyDescent="0.25">
      <c r="A101" s="82" t="s">
        <v>8</v>
      </c>
      <c r="B101" s="70" t="s">
        <v>93</v>
      </c>
      <c r="C101" s="92">
        <f>'1 - Coordenador de Atendimento'!C101</f>
        <v>0</v>
      </c>
      <c r="D101" s="11">
        <f t="shared" si="1"/>
        <v>0</v>
      </c>
    </row>
    <row r="102" spans="1:4" s="32" customFormat="1" ht="13.2" x14ac:dyDescent="0.25">
      <c r="A102" s="138" t="s">
        <v>88</v>
      </c>
      <c r="B102" s="138"/>
      <c r="C102" s="17">
        <f>SUM(C96:C101)</f>
        <v>9.9537037037037021E-2</v>
      </c>
      <c r="D102" s="13">
        <f>SUM(D96:D101)</f>
        <v>0</v>
      </c>
    </row>
    <row r="103" spans="1:4" s="32" customFormat="1" ht="13.2" x14ac:dyDescent="0.25">
      <c r="A103" s="55"/>
      <c r="B103" s="56"/>
      <c r="C103" s="56"/>
      <c r="D103" s="56"/>
    </row>
    <row r="104" spans="1:4" s="32" customFormat="1" ht="26.25" customHeight="1" x14ac:dyDescent="0.25">
      <c r="A104" s="142" t="s">
        <v>94</v>
      </c>
      <c r="B104" s="143"/>
      <c r="C104" s="143"/>
      <c r="D104" s="143"/>
    </row>
    <row r="105" spans="1:4" s="32" customFormat="1" ht="26.4" x14ac:dyDescent="0.25">
      <c r="A105" s="71">
        <v>4</v>
      </c>
      <c r="B105" s="71" t="s">
        <v>66</v>
      </c>
      <c r="C105" s="71" t="s">
        <v>15</v>
      </c>
      <c r="D105" s="71" t="s">
        <v>1</v>
      </c>
    </row>
    <row r="106" spans="1:4" s="32" customFormat="1" ht="13.2" x14ac:dyDescent="0.25">
      <c r="A106" s="82" t="s">
        <v>14</v>
      </c>
      <c r="B106" s="70" t="s">
        <v>96</v>
      </c>
      <c r="C106" s="15">
        <f>C102</f>
        <v>9.9537037037037021E-2</v>
      </c>
      <c r="D106" s="11">
        <f>D102</f>
        <v>0</v>
      </c>
    </row>
    <row r="107" spans="1:4" s="32" customFormat="1" ht="13.2" x14ac:dyDescent="0.25">
      <c r="A107" s="138" t="s">
        <v>95</v>
      </c>
      <c r="B107" s="138"/>
      <c r="C107" s="14" t="s">
        <v>63</v>
      </c>
      <c r="D107" s="13">
        <f>SUM(D106:D106)</f>
        <v>0</v>
      </c>
    </row>
    <row r="108" spans="1:4" s="32" customFormat="1" ht="13.2" x14ac:dyDescent="0.25">
      <c r="A108" s="55"/>
      <c r="B108" s="56"/>
      <c r="C108" s="56"/>
      <c r="D108" s="56"/>
    </row>
    <row r="109" spans="1:4" s="32" customFormat="1" ht="13.2" x14ac:dyDescent="0.25">
      <c r="A109" s="142" t="s">
        <v>67</v>
      </c>
      <c r="B109" s="143"/>
      <c r="C109" s="143"/>
      <c r="D109" s="143"/>
    </row>
    <row r="110" spans="1:4" s="32" customFormat="1" ht="13.2" x14ac:dyDescent="0.25">
      <c r="A110" s="77">
        <v>5</v>
      </c>
      <c r="B110" s="144" t="s">
        <v>13</v>
      </c>
      <c r="C110" s="144"/>
      <c r="D110" s="77" t="s">
        <v>1</v>
      </c>
    </row>
    <row r="111" spans="1:4" s="32" customFormat="1" ht="13.2" x14ac:dyDescent="0.25">
      <c r="A111" s="78" t="s">
        <v>2</v>
      </c>
      <c r="B111" s="145" t="s">
        <v>135</v>
      </c>
      <c r="C111" s="145"/>
      <c r="D111" s="136">
        <f>'1 - Coordenador de Atendimento'!D111</f>
        <v>0</v>
      </c>
    </row>
    <row r="112" spans="1:4" s="32" customFormat="1" ht="13.2" x14ac:dyDescent="0.25">
      <c r="A112" s="78" t="s">
        <v>4</v>
      </c>
      <c r="B112" s="198" t="s">
        <v>136</v>
      </c>
      <c r="C112" s="199"/>
      <c r="D112" s="136">
        <f>'1 - Coordenador de Atendimento'!D112</f>
        <v>0</v>
      </c>
    </row>
    <row r="113" spans="1:4" s="32" customFormat="1" ht="13.2" x14ac:dyDescent="0.25">
      <c r="A113" s="78" t="s">
        <v>5</v>
      </c>
      <c r="B113" s="198" t="s">
        <v>137</v>
      </c>
      <c r="C113" s="199"/>
      <c r="D113" s="136">
        <f>'1 - Coordenador de Atendimento'!D113</f>
        <v>0</v>
      </c>
    </row>
    <row r="114" spans="1:4" s="32" customFormat="1" ht="13.2" x14ac:dyDescent="0.25">
      <c r="A114" s="79"/>
      <c r="B114" s="146" t="s">
        <v>97</v>
      </c>
      <c r="C114" s="146"/>
      <c r="D114" s="45">
        <f>SUM(D111:D113)</f>
        <v>0</v>
      </c>
    </row>
    <row r="115" spans="1:4" s="32" customFormat="1" x14ac:dyDescent="0.25">
      <c r="A115" s="147" t="s">
        <v>119</v>
      </c>
      <c r="B115" s="148"/>
      <c r="C115" s="148"/>
      <c r="D115" s="148"/>
    </row>
    <row r="116" spans="1:4" s="32" customFormat="1" ht="13.2" x14ac:dyDescent="0.25">
      <c r="A116" s="149"/>
      <c r="B116" s="150"/>
      <c r="C116" s="150"/>
      <c r="D116" s="150"/>
    </row>
    <row r="117" spans="1:4" s="80" customFormat="1" ht="13.2" x14ac:dyDescent="0.25">
      <c r="A117" s="151" t="s">
        <v>68</v>
      </c>
      <c r="B117" s="151"/>
      <c r="C117" s="151"/>
      <c r="D117" s="151"/>
    </row>
    <row r="118" spans="1:4" s="32" customFormat="1" ht="13.2" x14ac:dyDescent="0.25">
      <c r="A118" s="71">
        <v>6</v>
      </c>
      <c r="B118" s="71" t="s">
        <v>24</v>
      </c>
      <c r="C118" s="71" t="s">
        <v>15</v>
      </c>
      <c r="D118" s="71" t="s">
        <v>1</v>
      </c>
    </row>
    <row r="119" spans="1:4" s="32" customFormat="1" ht="13.2" x14ac:dyDescent="0.25">
      <c r="A119" s="34" t="s">
        <v>2</v>
      </c>
      <c r="B119" s="66" t="s">
        <v>25</v>
      </c>
      <c r="C119" s="10">
        <f>'1 - Coordenador de Atendimento'!C119</f>
        <v>0</v>
      </c>
      <c r="D119" s="8">
        <f>(D34+D77+D88+D107+D114)*C119</f>
        <v>0</v>
      </c>
    </row>
    <row r="120" spans="1:4" s="32" customFormat="1" ht="13.2" x14ac:dyDescent="0.25">
      <c r="A120" s="34" t="s">
        <v>4</v>
      </c>
      <c r="B120" s="66" t="s">
        <v>27</v>
      </c>
      <c r="C120" s="10">
        <f>'1 - Coordenador de Atendimento'!C120</f>
        <v>0</v>
      </c>
      <c r="D120" s="8">
        <f>(D34+D77+D88+D107+D114+D119)*C120</f>
        <v>0</v>
      </c>
    </row>
    <row r="121" spans="1:4" s="32" customFormat="1" ht="13.2" x14ac:dyDescent="0.25">
      <c r="A121" s="34" t="s">
        <v>5</v>
      </c>
      <c r="B121" s="66" t="s">
        <v>26</v>
      </c>
      <c r="C121" s="18">
        <f>SUM(C122:C125)</f>
        <v>0</v>
      </c>
      <c r="D121" s="9">
        <f>((D138+D119+D120)/(1-C121))*C121</f>
        <v>0</v>
      </c>
    </row>
    <row r="122" spans="1:4" s="32" customFormat="1" ht="13.2" x14ac:dyDescent="0.25">
      <c r="A122" s="66"/>
      <c r="B122" s="66" t="s">
        <v>44</v>
      </c>
      <c r="C122" s="10">
        <f>'1 - Coordenador de Atendimento'!C122</f>
        <v>0</v>
      </c>
      <c r="D122" s="8">
        <f>((D138+D119+D120)/(1-C121))*C122</f>
        <v>0</v>
      </c>
    </row>
    <row r="123" spans="1:4" s="32" customFormat="1" ht="13.2" x14ac:dyDescent="0.25">
      <c r="A123" s="66"/>
      <c r="B123" s="66" t="s">
        <v>45</v>
      </c>
      <c r="C123" s="10">
        <f>'1 - Coordenador de Atendimento'!C123</f>
        <v>0</v>
      </c>
      <c r="D123" s="8">
        <f>((D138+D119+D120)/(1-C121))*C123</f>
        <v>0</v>
      </c>
    </row>
    <row r="124" spans="1:4" s="32" customFormat="1" ht="13.2" x14ac:dyDescent="0.25">
      <c r="A124" s="66"/>
      <c r="B124" s="66" t="s">
        <v>46</v>
      </c>
      <c r="C124" s="10">
        <f>'1 - Coordenador de Atendimento'!C124</f>
        <v>0</v>
      </c>
      <c r="D124" s="8">
        <f>((D138+D119+D120)/(1-C121))*C124</f>
        <v>0</v>
      </c>
    </row>
    <row r="125" spans="1:4" s="32" customFormat="1" ht="13.2" x14ac:dyDescent="0.25">
      <c r="A125" s="66"/>
      <c r="B125" s="66" t="s">
        <v>138</v>
      </c>
      <c r="C125" s="10">
        <f>'1 - Coordenador de Atendimento'!C125</f>
        <v>0</v>
      </c>
      <c r="D125" s="8">
        <f>((D138+D119+D120)/(1-C121))*C125</f>
        <v>0</v>
      </c>
    </row>
    <row r="126" spans="1:4" s="32" customFormat="1" ht="13.2" x14ac:dyDescent="0.25">
      <c r="A126" s="68"/>
      <c r="B126" s="71" t="s">
        <v>98</v>
      </c>
      <c r="C126" s="17"/>
      <c r="D126" s="13">
        <f>D119+D120+D121</f>
        <v>0</v>
      </c>
    </row>
    <row r="127" spans="1:4" s="32" customFormat="1" x14ac:dyDescent="0.25">
      <c r="A127" s="202" t="s">
        <v>143</v>
      </c>
      <c r="B127" s="203"/>
      <c r="C127" s="203"/>
      <c r="D127" s="203"/>
    </row>
    <row r="128" spans="1:4" s="32" customFormat="1" x14ac:dyDescent="0.25">
      <c r="A128" s="200" t="s">
        <v>144</v>
      </c>
      <c r="B128" s="201"/>
      <c r="C128" s="201"/>
      <c r="D128" s="201"/>
    </row>
    <row r="129" spans="1:4" s="90" customFormat="1" ht="30.6" customHeight="1" x14ac:dyDescent="0.25">
      <c r="A129" s="200" t="s">
        <v>145</v>
      </c>
      <c r="B129" s="201"/>
      <c r="C129" s="201"/>
      <c r="D129" s="201"/>
    </row>
    <row r="130" spans="1:4" s="32" customFormat="1" x14ac:dyDescent="0.25">
      <c r="A130" s="46"/>
      <c r="B130" s="46"/>
      <c r="C130" s="46"/>
      <c r="D130" s="46"/>
    </row>
    <row r="131" spans="1:4" s="32" customFormat="1" ht="13.2" x14ac:dyDescent="0.25">
      <c r="A131" s="151" t="s">
        <v>69</v>
      </c>
      <c r="B131" s="151"/>
      <c r="C131" s="151"/>
      <c r="D131" s="151"/>
    </row>
    <row r="132" spans="1:4" s="32" customFormat="1" ht="24" customHeight="1" x14ac:dyDescent="0.25">
      <c r="A132" s="68"/>
      <c r="B132" s="138" t="s">
        <v>28</v>
      </c>
      <c r="C132" s="138"/>
      <c r="D132" s="71" t="s">
        <v>29</v>
      </c>
    </row>
    <row r="133" spans="1:4" s="32" customFormat="1" ht="13.2" x14ac:dyDescent="0.25">
      <c r="A133" s="82" t="s">
        <v>2</v>
      </c>
      <c r="B133" s="140" t="s">
        <v>30</v>
      </c>
      <c r="C133" s="140"/>
      <c r="D133" s="11">
        <f>D34</f>
        <v>0</v>
      </c>
    </row>
    <row r="134" spans="1:4" s="32" customFormat="1" ht="13.2" x14ac:dyDescent="0.25">
      <c r="A134" s="82" t="s">
        <v>4</v>
      </c>
      <c r="B134" s="140" t="s">
        <v>70</v>
      </c>
      <c r="C134" s="140"/>
      <c r="D134" s="11">
        <f>D77</f>
        <v>0</v>
      </c>
    </row>
    <row r="135" spans="1:4" s="32" customFormat="1" ht="13.2" x14ac:dyDescent="0.25">
      <c r="A135" s="82" t="s">
        <v>5</v>
      </c>
      <c r="B135" s="140" t="s">
        <v>71</v>
      </c>
      <c r="C135" s="140"/>
      <c r="D135" s="11">
        <f>D88</f>
        <v>0</v>
      </c>
    </row>
    <row r="136" spans="1:4" s="81" customFormat="1" ht="24" customHeight="1" x14ac:dyDescent="0.3">
      <c r="A136" s="82" t="s">
        <v>6</v>
      </c>
      <c r="B136" s="140" t="s">
        <v>72</v>
      </c>
      <c r="C136" s="140"/>
      <c r="D136" s="11">
        <f>D107</f>
        <v>0</v>
      </c>
    </row>
    <row r="137" spans="1:4" s="32" customFormat="1" ht="13.2" x14ac:dyDescent="0.25">
      <c r="A137" s="82" t="s">
        <v>7</v>
      </c>
      <c r="B137" s="140" t="s">
        <v>73</v>
      </c>
      <c r="C137" s="140"/>
      <c r="D137" s="11">
        <f>D111</f>
        <v>0</v>
      </c>
    </row>
    <row r="138" spans="1:4" s="32" customFormat="1" ht="16.5" customHeight="1" x14ac:dyDescent="0.25">
      <c r="A138" s="138" t="s">
        <v>74</v>
      </c>
      <c r="B138" s="138"/>
      <c r="C138" s="138"/>
      <c r="D138" s="13">
        <f>SUM(D133:D137)</f>
        <v>0</v>
      </c>
    </row>
    <row r="139" spans="1:4" s="32" customFormat="1" ht="13.2" x14ac:dyDescent="0.25">
      <c r="A139" s="82" t="s">
        <v>8</v>
      </c>
      <c r="B139" s="141" t="s">
        <v>75</v>
      </c>
      <c r="C139" s="141"/>
      <c r="D139" s="11">
        <f>D126</f>
        <v>0</v>
      </c>
    </row>
    <row r="140" spans="1:4" s="32" customFormat="1" ht="16.5" customHeight="1" x14ac:dyDescent="0.25">
      <c r="A140" s="138" t="s">
        <v>31</v>
      </c>
      <c r="B140" s="138"/>
      <c r="C140" s="138"/>
      <c r="D140" s="13">
        <f>TRUNC((D138+D139),2)</f>
        <v>0</v>
      </c>
    </row>
    <row r="141" spans="1:4" s="32" customFormat="1" ht="12.75" customHeight="1" x14ac:dyDescent="0.25">
      <c r="A141" s="139" t="s">
        <v>101</v>
      </c>
      <c r="B141" s="139"/>
      <c r="C141" s="139"/>
      <c r="D141" s="139"/>
    </row>
    <row r="142" spans="1:4" hidden="1" x14ac:dyDescent="0.25"/>
    <row r="143" spans="1:4" hidden="1" x14ac:dyDescent="0.25"/>
    <row r="144" spans="1:4" hidden="1" x14ac:dyDescent="0.25"/>
    <row r="145" spans="3:3" hidden="1" x14ac:dyDescent="0.25">
      <c r="C145" s="83"/>
    </row>
    <row r="146" spans="3:3" hidden="1" x14ac:dyDescent="0.25"/>
    <row r="147" spans="3:3" hidden="1" x14ac:dyDescent="0.25"/>
    <row r="148" spans="3:3" hidden="1" x14ac:dyDescent="0.25"/>
    <row r="149" spans="3:3" hidden="1" x14ac:dyDescent="0.25"/>
    <row r="150" spans="3:3" hidden="1" x14ac:dyDescent="0.25"/>
    <row r="151" spans="3:3" hidden="1" x14ac:dyDescent="0.25"/>
    <row r="152" spans="3:3" hidden="1" x14ac:dyDescent="0.25"/>
    <row r="153" spans="3:3" hidden="1" x14ac:dyDescent="0.25"/>
    <row r="154" spans="3:3" hidden="1" x14ac:dyDescent="0.25"/>
    <row r="155" spans="3:3" hidden="1" x14ac:dyDescent="0.25"/>
    <row r="156" spans="3:3" hidden="1" x14ac:dyDescent="0.25"/>
    <row r="157" spans="3:3" hidden="1" x14ac:dyDescent="0.25"/>
    <row r="158" spans="3:3" hidden="1" x14ac:dyDescent="0.25"/>
    <row r="159" spans="3:3" hidden="1" x14ac:dyDescent="0.25"/>
    <row r="160" spans="3:3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t="12" customHeight="1" x14ac:dyDescent="0.25"/>
  </sheetData>
  <sheetProtection formatCells="0" formatColumns="0" formatRows="0" insertColumns="0" insertRows="0"/>
  <mergeCells count="78">
    <mergeCell ref="A141:D141"/>
    <mergeCell ref="B135:C135"/>
    <mergeCell ref="B136:C136"/>
    <mergeCell ref="B137:C137"/>
    <mergeCell ref="A138:C138"/>
    <mergeCell ref="B139:C139"/>
    <mergeCell ref="A140:C140"/>
    <mergeCell ref="B134:C134"/>
    <mergeCell ref="B113:C113"/>
    <mergeCell ref="B114:C114"/>
    <mergeCell ref="A115:D115"/>
    <mergeCell ref="A116:D116"/>
    <mergeCell ref="A117:D117"/>
    <mergeCell ref="A127:D127"/>
    <mergeCell ref="A128:D128"/>
    <mergeCell ref="A129:D129"/>
    <mergeCell ref="A131:D131"/>
    <mergeCell ref="B132:C132"/>
    <mergeCell ref="B133:C133"/>
    <mergeCell ref="B112:C112"/>
    <mergeCell ref="A80:D80"/>
    <mergeCell ref="A88:B88"/>
    <mergeCell ref="A90:D90"/>
    <mergeCell ref="A92:D92"/>
    <mergeCell ref="A94:D94"/>
    <mergeCell ref="A102:B102"/>
    <mergeCell ref="A104:D104"/>
    <mergeCell ref="A107:B107"/>
    <mergeCell ref="A109:D109"/>
    <mergeCell ref="B110:C110"/>
    <mergeCell ref="B111:C111"/>
    <mergeCell ref="A77:B77"/>
    <mergeCell ref="A49:D49"/>
    <mergeCell ref="A59:B59"/>
    <mergeCell ref="A60:D60"/>
    <mergeCell ref="A61:D61"/>
    <mergeCell ref="A62:D62"/>
    <mergeCell ref="A64:D64"/>
    <mergeCell ref="C68:D68"/>
    <mergeCell ref="C69:D69"/>
    <mergeCell ref="C70:D70"/>
    <mergeCell ref="A71:D71"/>
    <mergeCell ref="A72:D72"/>
    <mergeCell ref="A47:D47"/>
    <mergeCell ref="B32:C32"/>
    <mergeCell ref="B33:C33"/>
    <mergeCell ref="A34:C34"/>
    <mergeCell ref="A35:D35"/>
    <mergeCell ref="A36:D36"/>
    <mergeCell ref="A37:D37"/>
    <mergeCell ref="A38:D38"/>
    <mergeCell ref="A42:B42"/>
    <mergeCell ref="A44:B44"/>
    <mergeCell ref="A45:D45"/>
    <mergeCell ref="A46:D46"/>
    <mergeCell ref="B31:C31"/>
    <mergeCell ref="F17:H17"/>
    <mergeCell ref="B18:C18"/>
    <mergeCell ref="B19:C19"/>
    <mergeCell ref="A21:D21"/>
    <mergeCell ref="A22:D22"/>
    <mergeCell ref="B23:C23"/>
    <mergeCell ref="B24:C24"/>
    <mergeCell ref="B25:C25"/>
    <mergeCell ref="B26:C26"/>
    <mergeCell ref="B27:C27"/>
    <mergeCell ref="A30:D30"/>
    <mergeCell ref="A13:B13"/>
    <mergeCell ref="A14:D14"/>
    <mergeCell ref="B15:C15"/>
    <mergeCell ref="B16:C16"/>
    <mergeCell ref="B17:C17"/>
    <mergeCell ref="A12:B12"/>
    <mergeCell ref="A8:B8"/>
    <mergeCell ref="C8:D8"/>
    <mergeCell ref="A9:B9"/>
    <mergeCell ref="C9:D9"/>
    <mergeCell ref="A11:D11"/>
  </mergeCells>
  <pageMargins left="1.1811023622047245" right="0.39370078740157483" top="0.78740157480314965" bottom="0.78740157480314965" header="0.31496062992125984" footer="0.31496062992125984"/>
  <pageSetup paperSize="9" fitToHeight="4" orientation="portrait" r:id="rId1"/>
  <rowBreaks count="3" manualBreakCount="3">
    <brk id="36" min="3" max="3" man="1"/>
    <brk id="62" min="3" max="3" man="1"/>
    <brk id="89" max="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61"/>
  <sheetViews>
    <sheetView view="pageBreakPreview" zoomScaleNormal="100" zoomScaleSheetLayoutView="100" workbookViewId="0">
      <selection activeCell="E9" sqref="E9"/>
    </sheetView>
  </sheetViews>
  <sheetFormatPr defaultColWidth="0" defaultRowHeight="14.4" customHeight="1" zeroHeight="1" x14ac:dyDescent="0.3"/>
  <cols>
    <col min="1" max="1" width="7.44140625" customWidth="1"/>
    <col min="2" max="2" width="15" customWidth="1"/>
    <col min="3" max="3" width="15.21875" customWidth="1"/>
    <col min="4" max="4" width="19.5546875" bestFit="1" customWidth="1"/>
    <col min="5" max="5" width="16.109375" bestFit="1" customWidth="1"/>
    <col min="6" max="6" width="13.33203125" bestFit="1" customWidth="1"/>
    <col min="7" max="7" width="16.6640625" bestFit="1" customWidth="1"/>
  </cols>
  <sheetData>
    <row r="1" spans="1:7" x14ac:dyDescent="0.3">
      <c r="A1" s="1" t="s">
        <v>103</v>
      </c>
      <c r="B1" s="1"/>
      <c r="C1" s="1"/>
      <c r="D1" s="1"/>
      <c r="E1" s="1"/>
      <c r="F1" s="1"/>
      <c r="G1" s="1"/>
    </row>
    <row r="2" spans="1:7" x14ac:dyDescent="0.3">
      <c r="A2" s="1" t="s">
        <v>104</v>
      </c>
      <c r="B2" s="1"/>
      <c r="C2" s="1"/>
      <c r="D2" s="1"/>
      <c r="E2" s="1"/>
      <c r="F2" s="1"/>
      <c r="G2" s="1"/>
    </row>
    <row r="3" spans="1:7" x14ac:dyDescent="0.3">
      <c r="A3" s="1" t="s">
        <v>105</v>
      </c>
      <c r="B3" s="1"/>
      <c r="C3" s="1"/>
      <c r="D3" s="1"/>
      <c r="E3" s="1"/>
      <c r="F3" s="1"/>
      <c r="G3" s="1"/>
    </row>
    <row r="4" spans="1:7" x14ac:dyDescent="0.3">
      <c r="A4" s="1" t="s">
        <v>106</v>
      </c>
      <c r="B4" s="1"/>
      <c r="C4" s="1"/>
      <c r="D4" s="1"/>
      <c r="E4" s="1"/>
      <c r="F4" s="1"/>
      <c r="G4" s="1"/>
    </row>
    <row r="5" spans="1:7" x14ac:dyDescent="0.3">
      <c r="A5" s="1" t="s">
        <v>107</v>
      </c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95" t="s">
        <v>110</v>
      </c>
      <c r="B7" s="195"/>
      <c r="C7" s="195"/>
      <c r="D7" s="195"/>
      <c r="E7" s="211" t="s">
        <v>120</v>
      </c>
      <c r="F7" s="211"/>
      <c r="G7" s="211"/>
    </row>
    <row r="8" spans="1:7" x14ac:dyDescent="0.3">
      <c r="A8" s="195" t="s">
        <v>33</v>
      </c>
      <c r="B8" s="195"/>
      <c r="C8" s="195"/>
      <c r="D8" s="195"/>
      <c r="E8" s="263" t="s">
        <v>323</v>
      </c>
      <c r="F8" s="196"/>
      <c r="G8" s="196"/>
    </row>
    <row r="9" spans="1:7" x14ac:dyDescent="0.3">
      <c r="A9" s="19"/>
      <c r="B9" s="19"/>
      <c r="C9" s="19"/>
      <c r="D9" s="19"/>
      <c r="E9" s="20"/>
      <c r="F9" s="20"/>
      <c r="G9" s="20"/>
    </row>
    <row r="10" spans="1:7" ht="27" customHeight="1" x14ac:dyDescent="0.3">
      <c r="A10" s="208" t="s">
        <v>154</v>
      </c>
      <c r="B10" s="209"/>
      <c r="C10" s="209"/>
      <c r="D10" s="209"/>
      <c r="E10" s="209"/>
      <c r="F10" s="209"/>
      <c r="G10" s="210"/>
    </row>
    <row r="11" spans="1:7" x14ac:dyDescent="0.3">
      <c r="A11" s="212" t="s">
        <v>155</v>
      </c>
      <c r="B11" s="215" t="s">
        <v>156</v>
      </c>
      <c r="C11" s="215" t="s">
        <v>157</v>
      </c>
      <c r="D11" s="215" t="s">
        <v>158</v>
      </c>
      <c r="E11" s="215" t="s">
        <v>159</v>
      </c>
      <c r="F11" s="215" t="s">
        <v>160</v>
      </c>
      <c r="G11" s="215" t="s">
        <v>161</v>
      </c>
    </row>
    <row r="12" spans="1:7" x14ac:dyDescent="0.3">
      <c r="A12" s="213"/>
      <c r="B12" s="215"/>
      <c r="C12" s="215"/>
      <c r="D12" s="215"/>
      <c r="E12" s="215"/>
      <c r="F12" s="215"/>
      <c r="G12" s="215"/>
    </row>
    <row r="13" spans="1:7" x14ac:dyDescent="0.3">
      <c r="A13" s="214"/>
      <c r="B13" s="215"/>
      <c r="C13" s="215"/>
      <c r="D13" s="215"/>
      <c r="E13" s="215"/>
      <c r="F13" s="215"/>
      <c r="G13" s="215"/>
    </row>
    <row r="14" spans="1:7" x14ac:dyDescent="0.3">
      <c r="A14" s="93" t="s">
        <v>51</v>
      </c>
      <c r="B14" s="94" t="s">
        <v>146</v>
      </c>
      <c r="C14" s="95">
        <f>'2 - Atendente'!D140</f>
        <v>0</v>
      </c>
      <c r="D14" s="96">
        <v>1</v>
      </c>
      <c r="E14" s="99">
        <f>D14*C14</f>
        <v>0</v>
      </c>
      <c r="F14" s="93">
        <v>58</v>
      </c>
      <c r="G14" s="100">
        <f>E14*F14</f>
        <v>0</v>
      </c>
    </row>
    <row r="15" spans="1:7" ht="24" x14ac:dyDescent="0.3">
      <c r="A15" s="93" t="s">
        <v>56</v>
      </c>
      <c r="B15" s="94" t="s">
        <v>147</v>
      </c>
      <c r="C15" s="95">
        <f>'3 - Supervisor de Atendimento'!D140</f>
        <v>0</v>
      </c>
      <c r="D15" s="96">
        <v>1</v>
      </c>
      <c r="E15" s="99">
        <f t="shared" ref="E15:E16" si="0">D15*C15</f>
        <v>0</v>
      </c>
      <c r="F15" s="93">
        <v>4</v>
      </c>
      <c r="G15" s="100">
        <f t="shared" ref="G15:G16" si="1">E15*F15</f>
        <v>0</v>
      </c>
    </row>
    <row r="16" spans="1:7" ht="24" x14ac:dyDescent="0.3">
      <c r="A16" s="93" t="s">
        <v>61</v>
      </c>
      <c r="B16" s="94" t="s">
        <v>162</v>
      </c>
      <c r="C16" s="95">
        <f>'6 - Monitor de Atendimento'!D140</f>
        <v>0</v>
      </c>
      <c r="D16" s="96">
        <v>1</v>
      </c>
      <c r="E16" s="99">
        <f t="shared" si="0"/>
        <v>0</v>
      </c>
      <c r="F16" s="93">
        <v>2</v>
      </c>
      <c r="G16" s="100">
        <f t="shared" si="1"/>
        <v>0</v>
      </c>
    </row>
    <row r="17" spans="1:7" ht="22.5" customHeight="1" x14ac:dyDescent="0.3">
      <c r="A17" s="98">
        <v>2</v>
      </c>
      <c r="B17" s="208" t="s">
        <v>163</v>
      </c>
      <c r="C17" s="209"/>
      <c r="D17" s="209"/>
      <c r="E17" s="209"/>
      <c r="F17" s="210"/>
      <c r="G17" s="101">
        <f>SUM(G14:G16)</f>
        <v>0</v>
      </c>
    </row>
    <row r="18" spans="1:7" ht="14.4" hidden="1" customHeight="1" x14ac:dyDescent="0.3"/>
    <row r="19" spans="1:7" ht="14.4" hidden="1" customHeight="1" x14ac:dyDescent="0.3"/>
    <row r="20" spans="1:7" ht="14.4" hidden="1" customHeight="1" x14ac:dyDescent="0.3"/>
    <row r="21" spans="1:7" ht="14.4" hidden="1" customHeight="1" x14ac:dyDescent="0.3"/>
    <row r="22" spans="1:7" ht="14.4" hidden="1" customHeight="1" x14ac:dyDescent="0.3"/>
    <row r="23" spans="1:7" ht="14.4" hidden="1" customHeight="1" x14ac:dyDescent="0.3"/>
    <row r="24" spans="1:7" ht="14.4" hidden="1" customHeight="1" x14ac:dyDescent="0.3"/>
    <row r="25" spans="1:7" ht="14.4" hidden="1" customHeight="1" x14ac:dyDescent="0.3"/>
    <row r="26" spans="1:7" ht="14.4" hidden="1" customHeight="1" x14ac:dyDescent="0.3"/>
    <row r="27" spans="1:7" ht="14.4" hidden="1" customHeight="1" x14ac:dyDescent="0.3"/>
    <row r="28" spans="1:7" ht="14.4" hidden="1" customHeight="1" x14ac:dyDescent="0.3"/>
    <row r="29" spans="1:7" ht="14.4" hidden="1" customHeight="1" x14ac:dyDescent="0.3"/>
    <row r="30" spans="1:7" ht="14.4" hidden="1" customHeight="1" x14ac:dyDescent="0.3"/>
    <row r="31" spans="1:7" ht="14.4" hidden="1" customHeight="1" x14ac:dyDescent="0.3"/>
    <row r="32" spans="1:7" ht="14.4" hidden="1" customHeight="1" x14ac:dyDescent="0.3"/>
    <row r="33" ht="14.4" hidden="1" customHeight="1" x14ac:dyDescent="0.3"/>
    <row r="34" ht="14.4" hidden="1" customHeight="1" x14ac:dyDescent="0.3"/>
    <row r="35" ht="14.4" hidden="1" customHeight="1" x14ac:dyDescent="0.3"/>
    <row r="36" ht="14.4" hidden="1" customHeight="1" x14ac:dyDescent="0.3"/>
    <row r="37" ht="14.4" hidden="1" customHeight="1" x14ac:dyDescent="0.3"/>
    <row r="38" ht="14.4" hidden="1" customHeight="1" x14ac:dyDescent="0.3"/>
    <row r="39" ht="14.4" hidden="1" customHeight="1" x14ac:dyDescent="0.3"/>
    <row r="40" ht="14.4" hidden="1" customHeight="1" x14ac:dyDescent="0.3"/>
    <row r="41" ht="14.4" hidden="1" customHeight="1" x14ac:dyDescent="0.3"/>
    <row r="42" ht="14.4" hidden="1" customHeight="1" x14ac:dyDescent="0.3"/>
    <row r="43" ht="14.4" hidden="1" customHeight="1" x14ac:dyDescent="0.3"/>
    <row r="44" ht="14.4" hidden="1" customHeight="1" x14ac:dyDescent="0.3"/>
    <row r="45" ht="14.4" hidden="1" customHeight="1" x14ac:dyDescent="0.3"/>
    <row r="46" ht="14.4" hidden="1" customHeight="1" x14ac:dyDescent="0.3"/>
    <row r="47" ht="14.4" hidden="1" customHeight="1" x14ac:dyDescent="0.3"/>
    <row r="48" ht="14.4" hidden="1" customHeight="1" x14ac:dyDescent="0.3"/>
    <row r="49" ht="14.4" hidden="1" customHeight="1" x14ac:dyDescent="0.3"/>
    <row r="50" ht="14.4" hidden="1" customHeight="1" x14ac:dyDescent="0.3"/>
    <row r="51" ht="14.4" hidden="1" customHeight="1" x14ac:dyDescent="0.3"/>
    <row r="52" ht="14.4" hidden="1" customHeight="1" x14ac:dyDescent="0.3"/>
    <row r="53" ht="14.4" hidden="1" customHeight="1" x14ac:dyDescent="0.3"/>
    <row r="54" ht="14.4" hidden="1" customHeight="1" x14ac:dyDescent="0.3"/>
    <row r="55" ht="14.4" hidden="1" customHeight="1" x14ac:dyDescent="0.3"/>
    <row r="56" ht="14.4" hidden="1" customHeight="1" x14ac:dyDescent="0.3"/>
    <row r="57" ht="14.4" hidden="1" customHeight="1" x14ac:dyDescent="0.3"/>
    <row r="58" ht="14.4" hidden="1" customHeight="1" x14ac:dyDescent="0.3"/>
    <row r="59" ht="14.4" hidden="1" customHeight="1" x14ac:dyDescent="0.3"/>
    <row r="60" ht="14.4" hidden="1" customHeight="1" x14ac:dyDescent="0.3"/>
    <row r="61" ht="14.4" hidden="1" customHeight="1" x14ac:dyDescent="0.3"/>
  </sheetData>
  <mergeCells count="13">
    <mergeCell ref="B17:F17"/>
    <mergeCell ref="A7:D7"/>
    <mergeCell ref="E7:G7"/>
    <mergeCell ref="A8:D8"/>
    <mergeCell ref="E8:G8"/>
    <mergeCell ref="A10:G10"/>
    <mergeCell ref="A11:A13"/>
    <mergeCell ref="B11:B13"/>
    <mergeCell ref="C11:C13"/>
    <mergeCell ref="D11:D13"/>
    <mergeCell ref="E11:E13"/>
    <mergeCell ref="F11:F13"/>
    <mergeCell ref="G11:G13"/>
  </mergeCells>
  <pageMargins left="0.511811024" right="0.511811024" top="0.78740157499999996" bottom="0.78740157499999996" header="0.31496062000000002" footer="0.31496062000000002"/>
  <pageSetup paperSize="9" scale="89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61"/>
  <sheetViews>
    <sheetView view="pageBreakPreview" zoomScaleNormal="100" zoomScaleSheetLayoutView="100" workbookViewId="0">
      <selection activeCell="E9" sqref="E9"/>
    </sheetView>
  </sheetViews>
  <sheetFormatPr defaultColWidth="0" defaultRowHeight="14.4" customHeight="1" zeroHeight="1" x14ac:dyDescent="0.3"/>
  <cols>
    <col min="1" max="1" width="7.44140625" customWidth="1"/>
    <col min="2" max="2" width="15" customWidth="1"/>
    <col min="3" max="3" width="15.21875" customWidth="1"/>
    <col min="4" max="4" width="19.5546875" bestFit="1" customWidth="1"/>
    <col min="5" max="5" width="16.109375" bestFit="1" customWidth="1"/>
    <col min="6" max="6" width="13.33203125" bestFit="1" customWidth="1"/>
    <col min="7" max="7" width="15.44140625" bestFit="1" customWidth="1"/>
  </cols>
  <sheetData>
    <row r="1" spans="1:7" x14ac:dyDescent="0.3">
      <c r="A1" s="1" t="s">
        <v>103</v>
      </c>
      <c r="B1" s="1"/>
      <c r="C1" s="1"/>
      <c r="D1" s="1"/>
      <c r="E1" s="1"/>
      <c r="F1" s="1"/>
      <c r="G1" s="1"/>
    </row>
    <row r="2" spans="1:7" x14ac:dyDescent="0.3">
      <c r="A2" s="1" t="s">
        <v>104</v>
      </c>
      <c r="B2" s="1"/>
      <c r="C2" s="1"/>
      <c r="D2" s="1"/>
      <c r="E2" s="1"/>
      <c r="F2" s="1"/>
      <c r="G2" s="1"/>
    </row>
    <row r="3" spans="1:7" x14ac:dyDescent="0.3">
      <c r="A3" s="1" t="s">
        <v>105</v>
      </c>
      <c r="B3" s="1"/>
      <c r="C3" s="1"/>
      <c r="D3" s="1"/>
      <c r="E3" s="1"/>
      <c r="F3" s="1"/>
      <c r="G3" s="1"/>
    </row>
    <row r="4" spans="1:7" x14ac:dyDescent="0.3">
      <c r="A4" s="1" t="s">
        <v>106</v>
      </c>
      <c r="B4" s="1"/>
      <c r="C4" s="1"/>
      <c r="D4" s="1"/>
      <c r="E4" s="1"/>
      <c r="F4" s="1"/>
      <c r="G4" s="1"/>
    </row>
    <row r="5" spans="1:7" x14ac:dyDescent="0.3">
      <c r="A5" s="1" t="s">
        <v>107</v>
      </c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95" t="s">
        <v>110</v>
      </c>
      <c r="B7" s="195"/>
      <c r="C7" s="195"/>
      <c r="D7" s="195"/>
      <c r="E7" s="211" t="s">
        <v>120</v>
      </c>
      <c r="F7" s="211"/>
      <c r="G7" s="211"/>
    </row>
    <row r="8" spans="1:7" x14ac:dyDescent="0.3">
      <c r="A8" s="195" t="s">
        <v>33</v>
      </c>
      <c r="B8" s="195"/>
      <c r="C8" s="195"/>
      <c r="D8" s="195"/>
      <c r="E8" s="263" t="s">
        <v>323</v>
      </c>
      <c r="F8" s="196"/>
      <c r="G8" s="196"/>
    </row>
    <row r="9" spans="1:7" x14ac:dyDescent="0.3">
      <c r="A9" s="19"/>
      <c r="B9" s="19"/>
      <c r="C9" s="19"/>
      <c r="D9" s="19"/>
      <c r="E9" s="20"/>
      <c r="F9" s="20"/>
      <c r="G9" s="20"/>
    </row>
    <row r="10" spans="1:7" ht="27" customHeight="1" x14ac:dyDescent="0.3">
      <c r="A10" s="208" t="s">
        <v>165</v>
      </c>
      <c r="B10" s="209"/>
      <c r="C10" s="209"/>
      <c r="D10" s="209"/>
      <c r="E10" s="209"/>
      <c r="F10" s="209"/>
      <c r="G10" s="210"/>
    </row>
    <row r="11" spans="1:7" ht="14.4" customHeight="1" x14ac:dyDescent="0.3">
      <c r="A11" s="212" t="s">
        <v>155</v>
      </c>
      <c r="B11" s="216" t="s">
        <v>156</v>
      </c>
      <c r="C11" s="216" t="s">
        <v>157</v>
      </c>
      <c r="D11" s="216" t="s">
        <v>158</v>
      </c>
      <c r="E11" s="216" t="s">
        <v>159</v>
      </c>
      <c r="F11" s="216" t="s">
        <v>160</v>
      </c>
      <c r="G11" s="216" t="s">
        <v>161</v>
      </c>
    </row>
    <row r="12" spans="1:7" x14ac:dyDescent="0.3">
      <c r="A12" s="213"/>
      <c r="B12" s="217"/>
      <c r="C12" s="217"/>
      <c r="D12" s="217"/>
      <c r="E12" s="217"/>
      <c r="F12" s="217"/>
      <c r="G12" s="217"/>
    </row>
    <row r="13" spans="1:7" x14ac:dyDescent="0.3">
      <c r="A13" s="214"/>
      <c r="B13" s="218"/>
      <c r="C13" s="218"/>
      <c r="D13" s="218"/>
      <c r="E13" s="218"/>
      <c r="F13" s="218"/>
      <c r="G13" s="218"/>
    </row>
    <row r="14" spans="1:7" x14ac:dyDescent="0.3">
      <c r="A14" s="93" t="s">
        <v>166</v>
      </c>
      <c r="B14" s="94" t="s">
        <v>169</v>
      </c>
      <c r="C14" s="95">
        <f>'4 - BackOffice'!D140</f>
        <v>0</v>
      </c>
      <c r="D14" s="96">
        <v>1</v>
      </c>
      <c r="E14" s="99">
        <f>D14*C14</f>
        <v>0</v>
      </c>
      <c r="F14" s="93">
        <v>6</v>
      </c>
      <c r="G14" s="100">
        <f>E14*F14</f>
        <v>0</v>
      </c>
    </row>
    <row r="15" spans="1:7" ht="24" x14ac:dyDescent="0.3">
      <c r="A15" s="93" t="s">
        <v>167</v>
      </c>
      <c r="B15" s="94" t="s">
        <v>147</v>
      </c>
      <c r="C15" s="95">
        <f>'3 - Supervisor de Atendimento'!D140</f>
        <v>0</v>
      </c>
      <c r="D15" s="96">
        <v>1</v>
      </c>
      <c r="E15" s="99">
        <f t="shared" ref="E15:E16" si="0">D15*C15</f>
        <v>0</v>
      </c>
      <c r="F15" s="93">
        <v>2</v>
      </c>
      <c r="G15" s="100">
        <f t="shared" ref="G15:G16" si="1">E15*F15</f>
        <v>0</v>
      </c>
    </row>
    <row r="16" spans="1:7" ht="24" x14ac:dyDescent="0.3">
      <c r="A16" s="93" t="s">
        <v>168</v>
      </c>
      <c r="B16" s="94" t="s">
        <v>162</v>
      </c>
      <c r="C16" s="95">
        <f>'6 - Monitor de Atendimento'!D140</f>
        <v>0</v>
      </c>
      <c r="D16" s="96">
        <v>1</v>
      </c>
      <c r="E16" s="99">
        <f t="shared" si="0"/>
        <v>0</v>
      </c>
      <c r="F16" s="93">
        <v>1</v>
      </c>
      <c r="G16" s="100">
        <f t="shared" si="1"/>
        <v>0</v>
      </c>
    </row>
    <row r="17" spans="1:7" ht="22.5" customHeight="1" x14ac:dyDescent="0.3">
      <c r="A17" s="98">
        <v>3</v>
      </c>
      <c r="B17" s="208" t="s">
        <v>170</v>
      </c>
      <c r="C17" s="209"/>
      <c r="D17" s="209"/>
      <c r="E17" s="209"/>
      <c r="F17" s="210"/>
      <c r="G17" s="101">
        <f>SUM(G14:G16)</f>
        <v>0</v>
      </c>
    </row>
    <row r="18" spans="1:7" ht="14.4" hidden="1" customHeight="1" x14ac:dyDescent="0.3"/>
    <row r="19" spans="1:7" ht="14.4" hidden="1" customHeight="1" x14ac:dyDescent="0.3"/>
    <row r="20" spans="1:7" ht="14.4" hidden="1" customHeight="1" x14ac:dyDescent="0.3"/>
    <row r="21" spans="1:7" ht="14.4" hidden="1" customHeight="1" x14ac:dyDescent="0.3"/>
    <row r="22" spans="1:7" ht="14.4" hidden="1" customHeight="1" x14ac:dyDescent="0.3"/>
    <row r="23" spans="1:7" ht="14.4" hidden="1" customHeight="1" x14ac:dyDescent="0.3"/>
    <row r="24" spans="1:7" ht="14.4" hidden="1" customHeight="1" x14ac:dyDescent="0.3"/>
    <row r="25" spans="1:7" ht="14.4" hidden="1" customHeight="1" x14ac:dyDescent="0.3"/>
    <row r="26" spans="1:7" ht="14.4" hidden="1" customHeight="1" x14ac:dyDescent="0.3"/>
    <row r="27" spans="1:7" ht="14.4" hidden="1" customHeight="1" x14ac:dyDescent="0.3"/>
    <row r="28" spans="1:7" ht="14.4" hidden="1" customHeight="1" x14ac:dyDescent="0.3"/>
    <row r="29" spans="1:7" ht="14.4" hidden="1" customHeight="1" x14ac:dyDescent="0.3"/>
    <row r="30" spans="1:7" ht="14.4" hidden="1" customHeight="1" x14ac:dyDescent="0.3"/>
    <row r="31" spans="1:7" ht="14.4" hidden="1" customHeight="1" x14ac:dyDescent="0.3"/>
    <row r="32" spans="1:7" ht="14.4" hidden="1" customHeight="1" x14ac:dyDescent="0.3"/>
    <row r="33" ht="14.4" hidden="1" customHeight="1" x14ac:dyDescent="0.3"/>
    <row r="34" ht="14.4" hidden="1" customHeight="1" x14ac:dyDescent="0.3"/>
    <row r="35" ht="14.4" hidden="1" customHeight="1" x14ac:dyDescent="0.3"/>
    <row r="36" ht="14.4" hidden="1" customHeight="1" x14ac:dyDescent="0.3"/>
    <row r="37" ht="14.4" hidden="1" customHeight="1" x14ac:dyDescent="0.3"/>
    <row r="38" ht="14.4" hidden="1" customHeight="1" x14ac:dyDescent="0.3"/>
    <row r="39" ht="14.4" hidden="1" customHeight="1" x14ac:dyDescent="0.3"/>
    <row r="40" ht="14.4" hidden="1" customHeight="1" x14ac:dyDescent="0.3"/>
    <row r="41" ht="14.4" hidden="1" customHeight="1" x14ac:dyDescent="0.3"/>
    <row r="42" ht="14.4" hidden="1" customHeight="1" x14ac:dyDescent="0.3"/>
    <row r="43" ht="14.4" hidden="1" customHeight="1" x14ac:dyDescent="0.3"/>
    <row r="44" ht="14.4" hidden="1" customHeight="1" x14ac:dyDescent="0.3"/>
    <row r="45" ht="14.4" hidden="1" customHeight="1" x14ac:dyDescent="0.3"/>
    <row r="46" ht="14.4" hidden="1" customHeight="1" x14ac:dyDescent="0.3"/>
    <row r="47" ht="14.4" hidden="1" customHeight="1" x14ac:dyDescent="0.3"/>
    <row r="48" ht="14.4" hidden="1" customHeight="1" x14ac:dyDescent="0.3"/>
    <row r="49" ht="14.4" hidden="1" customHeight="1" x14ac:dyDescent="0.3"/>
    <row r="50" ht="14.4" hidden="1" customHeight="1" x14ac:dyDescent="0.3"/>
    <row r="51" ht="14.4" hidden="1" customHeight="1" x14ac:dyDescent="0.3"/>
    <row r="52" ht="14.4" hidden="1" customHeight="1" x14ac:dyDescent="0.3"/>
    <row r="53" ht="14.4" hidden="1" customHeight="1" x14ac:dyDescent="0.3"/>
    <row r="54" ht="14.4" hidden="1" customHeight="1" x14ac:dyDescent="0.3"/>
    <row r="55" ht="14.4" hidden="1" customHeight="1" x14ac:dyDescent="0.3"/>
    <row r="56" ht="14.4" hidden="1" customHeight="1" x14ac:dyDescent="0.3"/>
    <row r="57" ht="14.4" hidden="1" customHeight="1" x14ac:dyDescent="0.3"/>
    <row r="58" ht="14.4" hidden="1" customHeight="1" x14ac:dyDescent="0.3"/>
    <row r="59" ht="14.4" hidden="1" customHeight="1" x14ac:dyDescent="0.3"/>
    <row r="60" ht="14.4" hidden="1" customHeight="1" x14ac:dyDescent="0.3"/>
    <row r="61" ht="14.4" hidden="1" customHeight="1" x14ac:dyDescent="0.3"/>
  </sheetData>
  <mergeCells count="13">
    <mergeCell ref="F11:F13"/>
    <mergeCell ref="G11:G13"/>
    <mergeCell ref="B17:F17"/>
    <mergeCell ref="A7:D7"/>
    <mergeCell ref="E7:G7"/>
    <mergeCell ref="A8:D8"/>
    <mergeCell ref="E8:G8"/>
    <mergeCell ref="A10:G10"/>
    <mergeCell ref="A11:A13"/>
    <mergeCell ref="B11:B13"/>
    <mergeCell ref="C11:C13"/>
    <mergeCell ref="D11:D13"/>
    <mergeCell ref="E11:E13"/>
  </mergeCells>
  <pageMargins left="0.511811024" right="0.511811024" top="0.78740157499999996" bottom="0.78740157499999996" header="0.31496062000000002" footer="0.31496062000000002"/>
  <pageSetup paperSize="9" scale="90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61"/>
  <sheetViews>
    <sheetView view="pageBreakPreview" zoomScaleNormal="100" zoomScaleSheetLayoutView="100" workbookViewId="0">
      <selection activeCell="E9" sqref="E9"/>
    </sheetView>
  </sheetViews>
  <sheetFormatPr defaultColWidth="0" defaultRowHeight="14.4" customHeight="1" zeroHeight="1" x14ac:dyDescent="0.3"/>
  <cols>
    <col min="1" max="1" width="7.44140625" customWidth="1"/>
    <col min="2" max="2" width="15" customWidth="1"/>
    <col min="3" max="3" width="15.21875" customWidth="1"/>
    <col min="4" max="4" width="19.5546875" bestFit="1" customWidth="1"/>
    <col min="5" max="5" width="16.109375" bestFit="1" customWidth="1"/>
    <col min="6" max="6" width="13.33203125" bestFit="1" customWidth="1"/>
    <col min="7" max="7" width="15.44140625" bestFit="1" customWidth="1"/>
  </cols>
  <sheetData>
    <row r="1" spans="1:7" x14ac:dyDescent="0.3">
      <c r="A1" s="1" t="s">
        <v>103</v>
      </c>
      <c r="B1" s="1"/>
      <c r="C1" s="1"/>
      <c r="D1" s="1"/>
      <c r="E1" s="1"/>
      <c r="F1" s="1"/>
      <c r="G1" s="1"/>
    </row>
    <row r="2" spans="1:7" x14ac:dyDescent="0.3">
      <c r="A2" s="1" t="s">
        <v>104</v>
      </c>
      <c r="B2" s="1"/>
      <c r="C2" s="1"/>
      <c r="D2" s="1"/>
      <c r="E2" s="1"/>
      <c r="F2" s="1"/>
      <c r="G2" s="1"/>
    </row>
    <row r="3" spans="1:7" x14ac:dyDescent="0.3">
      <c r="A3" s="1" t="s">
        <v>105</v>
      </c>
      <c r="B3" s="1"/>
      <c r="C3" s="1"/>
      <c r="D3" s="1"/>
      <c r="E3" s="1"/>
      <c r="F3" s="1"/>
      <c r="G3" s="1"/>
    </row>
    <row r="4" spans="1:7" x14ac:dyDescent="0.3">
      <c r="A4" s="1" t="s">
        <v>106</v>
      </c>
      <c r="B4" s="1"/>
      <c r="C4" s="1"/>
      <c r="D4" s="1"/>
      <c r="E4" s="1"/>
      <c r="F4" s="1"/>
      <c r="G4" s="1"/>
    </row>
    <row r="5" spans="1:7" x14ac:dyDescent="0.3">
      <c r="A5" s="1" t="s">
        <v>107</v>
      </c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95" t="s">
        <v>110</v>
      </c>
      <c r="B7" s="195"/>
      <c r="C7" s="195"/>
      <c r="D7" s="195"/>
      <c r="E7" s="211" t="s">
        <v>120</v>
      </c>
      <c r="F7" s="211"/>
      <c r="G7" s="211"/>
    </row>
    <row r="8" spans="1:7" x14ac:dyDescent="0.3">
      <c r="A8" s="195" t="s">
        <v>33</v>
      </c>
      <c r="B8" s="195"/>
      <c r="C8" s="195"/>
      <c r="D8" s="195"/>
      <c r="E8" s="263" t="s">
        <v>323</v>
      </c>
      <c r="F8" s="196"/>
      <c r="G8" s="196"/>
    </row>
    <row r="9" spans="1:7" x14ac:dyDescent="0.3">
      <c r="A9" s="19"/>
      <c r="B9" s="19"/>
      <c r="C9" s="19"/>
      <c r="D9" s="19"/>
      <c r="E9" s="20"/>
      <c r="F9" s="20"/>
      <c r="G9" s="20"/>
    </row>
    <row r="10" spans="1:7" ht="27" customHeight="1" x14ac:dyDescent="0.3">
      <c r="A10" s="208" t="s">
        <v>171</v>
      </c>
      <c r="B10" s="209"/>
      <c r="C10" s="209"/>
      <c r="D10" s="209"/>
      <c r="E10" s="209"/>
      <c r="F10" s="209"/>
      <c r="G10" s="210"/>
    </row>
    <row r="11" spans="1:7" ht="14.4" customHeight="1" x14ac:dyDescent="0.3">
      <c r="A11" s="212" t="s">
        <v>155</v>
      </c>
      <c r="B11" s="215" t="s">
        <v>156</v>
      </c>
      <c r="C11" s="215" t="s">
        <v>157</v>
      </c>
      <c r="D11" s="215" t="s">
        <v>158</v>
      </c>
      <c r="E11" s="215" t="s">
        <v>159</v>
      </c>
      <c r="F11" s="215" t="s">
        <v>172</v>
      </c>
      <c r="G11" s="215" t="s">
        <v>161</v>
      </c>
    </row>
    <row r="12" spans="1:7" x14ac:dyDescent="0.3">
      <c r="A12" s="213"/>
      <c r="B12" s="215"/>
      <c r="C12" s="215"/>
      <c r="D12" s="215"/>
      <c r="E12" s="215"/>
      <c r="F12" s="215"/>
      <c r="G12" s="215"/>
    </row>
    <row r="13" spans="1:7" x14ac:dyDescent="0.3">
      <c r="A13" s="214"/>
      <c r="B13" s="215"/>
      <c r="C13" s="215"/>
      <c r="D13" s="215"/>
      <c r="E13" s="215"/>
      <c r="F13" s="215"/>
      <c r="G13" s="215"/>
    </row>
    <row r="14" spans="1:7" x14ac:dyDescent="0.3">
      <c r="A14" s="219" t="s">
        <v>173</v>
      </c>
      <c r="B14" s="220"/>
      <c r="C14" s="220"/>
      <c r="D14" s="220"/>
      <c r="E14" s="220"/>
      <c r="F14" s="220"/>
      <c r="G14" s="221"/>
    </row>
    <row r="15" spans="1:7" ht="24" x14ac:dyDescent="0.3">
      <c r="A15" s="93" t="s">
        <v>14</v>
      </c>
      <c r="B15" s="94" t="s">
        <v>131</v>
      </c>
      <c r="C15" s="95">
        <f>'1 - Coordenador de Atendimento'!D140</f>
        <v>0</v>
      </c>
      <c r="D15" s="96">
        <v>0.75</v>
      </c>
      <c r="E15" s="99">
        <f>C15*D15</f>
        <v>0</v>
      </c>
      <c r="F15" s="93">
        <v>1</v>
      </c>
      <c r="G15" s="100">
        <f>E15*F15</f>
        <v>0</v>
      </c>
    </row>
    <row r="16" spans="1:7" ht="24" x14ac:dyDescent="0.3">
      <c r="A16" s="93" t="s">
        <v>180</v>
      </c>
      <c r="B16" s="103" t="s">
        <v>174</v>
      </c>
      <c r="C16" s="95">
        <f>'5 - Agente de Treinamento'!D140</f>
        <v>0</v>
      </c>
      <c r="D16" s="96">
        <v>0.75</v>
      </c>
      <c r="E16" s="99">
        <f t="shared" ref="E16:E20" si="0">C16*D16</f>
        <v>0</v>
      </c>
      <c r="F16" s="93">
        <v>1</v>
      </c>
      <c r="G16" s="100">
        <f t="shared" ref="G16:G20" si="1">E16*F16</f>
        <v>0</v>
      </c>
    </row>
    <row r="17" spans="1:7" ht="22.5" customHeight="1" x14ac:dyDescent="0.3">
      <c r="A17" s="93" t="s">
        <v>181</v>
      </c>
      <c r="B17" s="103" t="s">
        <v>175</v>
      </c>
      <c r="C17" s="95">
        <f>'7 - Analista de Qualidade'!D140</f>
        <v>0</v>
      </c>
      <c r="D17" s="96">
        <v>0.75</v>
      </c>
      <c r="E17" s="99">
        <f t="shared" si="0"/>
        <v>0</v>
      </c>
      <c r="F17" s="93">
        <v>1</v>
      </c>
      <c r="G17" s="100">
        <f t="shared" si="1"/>
        <v>0</v>
      </c>
    </row>
    <row r="18" spans="1:7" ht="37.200000000000003" customHeight="1" x14ac:dyDescent="0.3">
      <c r="A18" s="93" t="s">
        <v>182</v>
      </c>
      <c r="B18" s="103" t="s">
        <v>176</v>
      </c>
      <c r="C18" s="95">
        <f>'8 - Analista de Plan. e Tráfego'!D140</f>
        <v>0</v>
      </c>
      <c r="D18" s="96">
        <v>0.75</v>
      </c>
      <c r="E18" s="99">
        <f t="shared" si="0"/>
        <v>0</v>
      </c>
      <c r="F18" s="93">
        <v>1</v>
      </c>
      <c r="G18" s="100">
        <f t="shared" si="1"/>
        <v>0</v>
      </c>
    </row>
    <row r="19" spans="1:7" ht="14.4" customHeight="1" x14ac:dyDescent="0.3">
      <c r="A19" s="93" t="s">
        <v>183</v>
      </c>
      <c r="B19" s="103" t="s">
        <v>152</v>
      </c>
      <c r="C19" s="95">
        <f>'9 - Psicólogo(a)'!D140</f>
        <v>0</v>
      </c>
      <c r="D19" s="96">
        <v>0.75</v>
      </c>
      <c r="E19" s="99">
        <f t="shared" si="0"/>
        <v>0</v>
      </c>
      <c r="F19" s="93">
        <v>1</v>
      </c>
      <c r="G19" s="100">
        <f t="shared" si="1"/>
        <v>0</v>
      </c>
    </row>
    <row r="20" spans="1:7" ht="37.200000000000003" customHeight="1" x14ac:dyDescent="0.3">
      <c r="A20" s="93" t="s">
        <v>184</v>
      </c>
      <c r="B20" s="103" t="s">
        <v>153</v>
      </c>
      <c r="C20" s="95">
        <f>'10 - Técnico de Sup. de Inform.'!D140</f>
        <v>0</v>
      </c>
      <c r="D20" s="96">
        <v>0.75</v>
      </c>
      <c r="E20" s="99">
        <f t="shared" si="0"/>
        <v>0</v>
      </c>
      <c r="F20" s="93">
        <v>1</v>
      </c>
      <c r="G20" s="100">
        <f t="shared" si="1"/>
        <v>0</v>
      </c>
    </row>
    <row r="21" spans="1:7" ht="26.4" customHeight="1" x14ac:dyDescent="0.3">
      <c r="A21" s="104">
        <v>4</v>
      </c>
      <c r="B21" s="222" t="s">
        <v>177</v>
      </c>
      <c r="C21" s="223"/>
      <c r="D21" s="223"/>
      <c r="E21" s="223"/>
      <c r="F21" s="224"/>
      <c r="G21" s="101">
        <f>SUM(G15:G20)</f>
        <v>0</v>
      </c>
    </row>
    <row r="22" spans="1:7" ht="14.4" customHeight="1" x14ac:dyDescent="0.3">
      <c r="A22" s="225"/>
      <c r="B22" s="226"/>
      <c r="C22" s="226"/>
      <c r="D22" s="226"/>
      <c r="E22" s="226"/>
      <c r="F22" s="226"/>
      <c r="G22" s="227"/>
    </row>
    <row r="23" spans="1:7" ht="14.4" customHeight="1" x14ac:dyDescent="0.3">
      <c r="A23" s="219" t="s">
        <v>178</v>
      </c>
      <c r="B23" s="220"/>
      <c r="C23" s="220"/>
      <c r="D23" s="220"/>
      <c r="E23" s="220"/>
      <c r="F23" s="220"/>
      <c r="G23" s="221"/>
    </row>
    <row r="24" spans="1:7" ht="27" customHeight="1" x14ac:dyDescent="0.3">
      <c r="A24" s="93" t="s">
        <v>185</v>
      </c>
      <c r="B24" s="94" t="s">
        <v>131</v>
      </c>
      <c r="C24" s="95">
        <f>'1 - Coordenador de Atendimento'!D140</f>
        <v>0</v>
      </c>
      <c r="D24" s="96">
        <v>0.25</v>
      </c>
      <c r="E24" s="99">
        <f>C24*D24</f>
        <v>0</v>
      </c>
      <c r="F24" s="93">
        <v>1</v>
      </c>
      <c r="G24" s="100">
        <f>E24*F24</f>
        <v>0</v>
      </c>
    </row>
    <row r="25" spans="1:7" ht="24.6" customHeight="1" x14ac:dyDescent="0.3">
      <c r="A25" s="93" t="s">
        <v>186</v>
      </c>
      <c r="B25" s="103" t="s">
        <v>174</v>
      </c>
      <c r="C25" s="95">
        <f>'5 - Agente de Treinamento'!D140</f>
        <v>0</v>
      </c>
      <c r="D25" s="96">
        <v>0.25</v>
      </c>
      <c r="E25" s="99">
        <f t="shared" ref="E25:E29" si="2">C25*D25</f>
        <v>0</v>
      </c>
      <c r="F25" s="93">
        <v>1</v>
      </c>
      <c r="G25" s="100">
        <f t="shared" ref="G25:G29" si="3">E25*F25</f>
        <v>0</v>
      </c>
    </row>
    <row r="26" spans="1:7" ht="26.4" customHeight="1" x14ac:dyDescent="0.3">
      <c r="A26" s="93" t="s">
        <v>187</v>
      </c>
      <c r="B26" s="103" t="s">
        <v>175</v>
      </c>
      <c r="C26" s="95">
        <f>'7 - Analista de Qualidade'!D140</f>
        <v>0</v>
      </c>
      <c r="D26" s="96">
        <v>0.25</v>
      </c>
      <c r="E26" s="99">
        <f t="shared" si="2"/>
        <v>0</v>
      </c>
      <c r="F26" s="93">
        <v>1</v>
      </c>
      <c r="G26" s="100">
        <f t="shared" si="3"/>
        <v>0</v>
      </c>
    </row>
    <row r="27" spans="1:7" ht="34.799999999999997" customHeight="1" x14ac:dyDescent="0.3">
      <c r="A27" s="93" t="s">
        <v>188</v>
      </c>
      <c r="B27" s="103" t="s">
        <v>176</v>
      </c>
      <c r="C27" s="95">
        <f>'8 - Analista de Plan. e Tráfego'!D140</f>
        <v>0</v>
      </c>
      <c r="D27" s="96">
        <v>0.25</v>
      </c>
      <c r="E27" s="99">
        <f t="shared" si="2"/>
        <v>0</v>
      </c>
      <c r="F27" s="93">
        <v>1</v>
      </c>
      <c r="G27" s="100">
        <f t="shared" si="3"/>
        <v>0</v>
      </c>
    </row>
    <row r="28" spans="1:7" ht="14.4" customHeight="1" x14ac:dyDescent="0.3">
      <c r="A28" s="93" t="s">
        <v>189</v>
      </c>
      <c r="B28" s="103" t="s">
        <v>152</v>
      </c>
      <c r="C28" s="95">
        <f>'9 - Psicólogo(a)'!D140</f>
        <v>0</v>
      </c>
      <c r="D28" s="96">
        <v>0.25</v>
      </c>
      <c r="E28" s="99">
        <f t="shared" si="2"/>
        <v>0</v>
      </c>
      <c r="F28" s="93">
        <v>1</v>
      </c>
      <c r="G28" s="100">
        <f t="shared" si="3"/>
        <v>0</v>
      </c>
    </row>
    <row r="29" spans="1:7" ht="36.6" customHeight="1" x14ac:dyDescent="0.3">
      <c r="A29" s="93" t="s">
        <v>190</v>
      </c>
      <c r="B29" s="103" t="s">
        <v>153</v>
      </c>
      <c r="C29" s="95">
        <f>'10 - Técnico de Sup. de Inform.'!D140</f>
        <v>0</v>
      </c>
      <c r="D29" s="96">
        <v>0.25</v>
      </c>
      <c r="E29" s="99">
        <f t="shared" si="2"/>
        <v>0</v>
      </c>
      <c r="F29" s="93">
        <v>1</v>
      </c>
      <c r="G29" s="100">
        <f t="shared" si="3"/>
        <v>0</v>
      </c>
    </row>
    <row r="30" spans="1:7" ht="29.4" customHeight="1" x14ac:dyDescent="0.3">
      <c r="A30" s="104">
        <v>5</v>
      </c>
      <c r="B30" s="222" t="s">
        <v>179</v>
      </c>
      <c r="C30" s="223"/>
      <c r="D30" s="223"/>
      <c r="E30" s="223"/>
      <c r="F30" s="224"/>
      <c r="G30" s="101">
        <f>SUM(G24:G29)</f>
        <v>0</v>
      </c>
    </row>
    <row r="31" spans="1:7" ht="14.4" hidden="1" customHeight="1" x14ac:dyDescent="0.3"/>
    <row r="32" spans="1:7" ht="14.4" hidden="1" customHeight="1" x14ac:dyDescent="0.3"/>
    <row r="33" ht="14.4" hidden="1" customHeight="1" x14ac:dyDescent="0.3"/>
    <row r="34" ht="14.4" hidden="1" customHeight="1" x14ac:dyDescent="0.3"/>
    <row r="35" ht="14.4" hidden="1" customHeight="1" x14ac:dyDescent="0.3"/>
    <row r="36" ht="14.4" hidden="1" customHeight="1" x14ac:dyDescent="0.3"/>
    <row r="37" ht="14.4" hidden="1" customHeight="1" x14ac:dyDescent="0.3"/>
    <row r="38" ht="14.4" hidden="1" customHeight="1" x14ac:dyDescent="0.3"/>
    <row r="39" ht="14.4" hidden="1" customHeight="1" x14ac:dyDescent="0.3"/>
    <row r="40" ht="14.4" hidden="1" customHeight="1" x14ac:dyDescent="0.3"/>
    <row r="41" ht="14.4" hidden="1" customHeight="1" x14ac:dyDescent="0.3"/>
    <row r="42" ht="14.4" hidden="1" customHeight="1" x14ac:dyDescent="0.3"/>
    <row r="43" ht="14.4" hidden="1" customHeight="1" x14ac:dyDescent="0.3"/>
    <row r="44" ht="14.4" hidden="1" customHeight="1" x14ac:dyDescent="0.3"/>
    <row r="45" ht="14.4" hidden="1" customHeight="1" x14ac:dyDescent="0.3"/>
    <row r="46" ht="14.4" hidden="1" customHeight="1" x14ac:dyDescent="0.3"/>
    <row r="47" ht="14.4" hidden="1" customHeight="1" x14ac:dyDescent="0.3"/>
    <row r="48" ht="14.4" hidden="1" customHeight="1" x14ac:dyDescent="0.3"/>
    <row r="49" ht="14.4" hidden="1" customHeight="1" x14ac:dyDescent="0.3"/>
    <row r="50" ht="14.4" hidden="1" customHeight="1" x14ac:dyDescent="0.3"/>
    <row r="51" ht="14.4" hidden="1" customHeight="1" x14ac:dyDescent="0.3"/>
    <row r="52" ht="14.4" hidden="1" customHeight="1" x14ac:dyDescent="0.3"/>
    <row r="53" ht="14.4" hidden="1" customHeight="1" x14ac:dyDescent="0.3"/>
    <row r="54" ht="14.4" hidden="1" customHeight="1" x14ac:dyDescent="0.3"/>
    <row r="55" ht="14.4" hidden="1" customHeight="1" x14ac:dyDescent="0.3"/>
    <row r="56" ht="14.4" hidden="1" customHeight="1" x14ac:dyDescent="0.3"/>
    <row r="57" ht="14.4" hidden="1" customHeight="1" x14ac:dyDescent="0.3"/>
    <row r="58" ht="14.4" hidden="1" customHeight="1" x14ac:dyDescent="0.3"/>
    <row r="59" ht="14.4" hidden="1" customHeight="1" x14ac:dyDescent="0.3"/>
    <row r="60" ht="14.4" hidden="1" customHeight="1" x14ac:dyDescent="0.3"/>
    <row r="61" ht="14.4" hidden="1" customHeight="1" x14ac:dyDescent="0.3"/>
  </sheetData>
  <mergeCells count="17">
    <mergeCell ref="A23:G23"/>
    <mergeCell ref="B30:F30"/>
    <mergeCell ref="F11:F13"/>
    <mergeCell ref="G11:G13"/>
    <mergeCell ref="A14:G14"/>
    <mergeCell ref="B21:F21"/>
    <mergeCell ref="A22:G22"/>
    <mergeCell ref="A11:A13"/>
    <mergeCell ref="B11:B13"/>
    <mergeCell ref="C11:C13"/>
    <mergeCell ref="D11:D13"/>
    <mergeCell ref="E11:E13"/>
    <mergeCell ref="A7:D7"/>
    <mergeCell ref="E7:G7"/>
    <mergeCell ref="A8:D8"/>
    <mergeCell ref="E8:G8"/>
    <mergeCell ref="A10:G10"/>
  </mergeCells>
  <pageMargins left="0.511811024" right="0.511811024" top="0.78740157499999996" bottom="0.78740157499999996" header="0.31496062000000002" footer="0.31496062000000002"/>
  <pageSetup paperSize="9" scale="90" orientation="portrait" horizontalDpi="4294967295" vertic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F76"/>
  <sheetViews>
    <sheetView view="pageBreakPreview" zoomScaleNormal="100" zoomScaleSheetLayoutView="100" workbookViewId="0">
      <selection activeCell="E9" sqref="E9"/>
    </sheetView>
  </sheetViews>
  <sheetFormatPr defaultColWidth="0" defaultRowHeight="14.4" zeroHeight="1" x14ac:dyDescent="0.3"/>
  <cols>
    <col min="1" max="1" width="7.44140625" customWidth="1"/>
    <col min="2" max="2" width="39.77734375" customWidth="1"/>
    <col min="3" max="3" width="11.77734375" customWidth="1"/>
    <col min="4" max="4" width="17.5546875" bestFit="1" customWidth="1"/>
    <col min="5" max="5" width="14" bestFit="1" customWidth="1"/>
    <col min="6" max="6" width="15.44140625" bestFit="1" customWidth="1"/>
  </cols>
  <sheetData>
    <row r="1" spans="1:6" x14ac:dyDescent="0.3">
      <c r="A1" s="1" t="s">
        <v>103</v>
      </c>
      <c r="B1" s="1"/>
      <c r="C1" s="1"/>
      <c r="D1" s="1"/>
      <c r="E1" s="1"/>
      <c r="F1" s="1"/>
    </row>
    <row r="2" spans="1:6" x14ac:dyDescent="0.3">
      <c r="A2" s="1" t="s">
        <v>104</v>
      </c>
      <c r="B2" s="1"/>
      <c r="C2" s="1"/>
      <c r="D2" s="1"/>
      <c r="E2" s="1"/>
      <c r="F2" s="1"/>
    </row>
    <row r="3" spans="1:6" x14ac:dyDescent="0.3">
      <c r="A3" s="1" t="s">
        <v>105</v>
      </c>
      <c r="B3" s="1"/>
      <c r="C3" s="1"/>
      <c r="D3" s="1"/>
      <c r="E3" s="1"/>
      <c r="F3" s="1"/>
    </row>
    <row r="4" spans="1:6" x14ac:dyDescent="0.3">
      <c r="A4" s="1" t="s">
        <v>106</v>
      </c>
      <c r="B4" s="1"/>
      <c r="C4" s="1"/>
      <c r="D4" s="1"/>
      <c r="E4" s="1"/>
      <c r="F4" s="1"/>
    </row>
    <row r="5" spans="1:6" x14ac:dyDescent="0.3">
      <c r="A5" s="1" t="s">
        <v>107</v>
      </c>
      <c r="B5" s="1"/>
      <c r="C5" s="1"/>
      <c r="D5" s="1"/>
      <c r="E5" s="1"/>
      <c r="F5" s="1"/>
    </row>
    <row r="6" spans="1:6" x14ac:dyDescent="0.3">
      <c r="A6" s="1"/>
      <c r="B6" s="1"/>
      <c r="C6" s="1"/>
      <c r="D6" s="1"/>
      <c r="E6" s="1"/>
      <c r="F6" s="1"/>
    </row>
    <row r="7" spans="1:6" ht="14.4" customHeight="1" x14ac:dyDescent="0.3">
      <c r="A7" s="195" t="s">
        <v>110</v>
      </c>
      <c r="B7" s="195"/>
      <c r="C7" s="195"/>
      <c r="D7" s="195"/>
      <c r="E7" s="233" t="s">
        <v>120</v>
      </c>
      <c r="F7" s="234"/>
    </row>
    <row r="8" spans="1:6" x14ac:dyDescent="0.3">
      <c r="A8" s="195" t="s">
        <v>33</v>
      </c>
      <c r="B8" s="195"/>
      <c r="C8" s="195"/>
      <c r="D8" s="195"/>
      <c r="E8" s="235" t="s">
        <v>323</v>
      </c>
      <c r="F8" s="236"/>
    </row>
    <row r="9" spans="1:6" x14ac:dyDescent="0.3">
      <c r="A9" s="19"/>
      <c r="B9" s="19"/>
      <c r="C9" s="19"/>
      <c r="D9" s="19"/>
      <c r="E9" s="20"/>
      <c r="F9" s="20"/>
    </row>
    <row r="10" spans="1:6" ht="25.8" customHeight="1" x14ac:dyDescent="0.3">
      <c r="A10" s="228" t="s">
        <v>256</v>
      </c>
      <c r="B10" s="228"/>
      <c r="C10" s="228"/>
      <c r="D10" s="228"/>
      <c r="E10" s="228"/>
      <c r="F10" s="228"/>
    </row>
    <row r="11" spans="1:6" ht="42" customHeight="1" x14ac:dyDescent="0.3">
      <c r="A11" s="246" t="s">
        <v>191</v>
      </c>
      <c r="B11" s="247"/>
      <c r="C11" s="247"/>
      <c r="D11" s="247"/>
      <c r="E11" s="247"/>
      <c r="F11" s="248"/>
    </row>
    <row r="12" spans="1:6" ht="24" x14ac:dyDescent="0.3">
      <c r="A12" s="105" t="s">
        <v>192</v>
      </c>
      <c r="B12" s="106" t="s">
        <v>193</v>
      </c>
      <c r="C12" s="105" t="s">
        <v>35</v>
      </c>
      <c r="D12" s="98" t="s">
        <v>194</v>
      </c>
      <c r="E12" s="107" t="s">
        <v>195</v>
      </c>
      <c r="F12" s="107" t="s">
        <v>196</v>
      </c>
    </row>
    <row r="13" spans="1:6" ht="26.4" customHeight="1" x14ac:dyDescent="0.3">
      <c r="A13" s="102">
        <v>1</v>
      </c>
      <c r="B13" s="229" t="s">
        <v>197</v>
      </c>
      <c r="C13" s="229"/>
      <c r="D13" s="229"/>
      <c r="E13" s="229"/>
      <c r="F13" s="229"/>
    </row>
    <row r="14" spans="1:6" ht="24" x14ac:dyDescent="0.3">
      <c r="A14" s="108" t="s">
        <v>198</v>
      </c>
      <c r="B14" s="109" t="s">
        <v>199</v>
      </c>
      <c r="C14" s="108" t="s">
        <v>200</v>
      </c>
      <c r="D14" s="108">
        <v>1</v>
      </c>
      <c r="E14" s="121"/>
      <c r="F14" s="120">
        <f>E14*D14</f>
        <v>0</v>
      </c>
    </row>
    <row r="15" spans="1:6" ht="120" x14ac:dyDescent="0.3">
      <c r="A15" s="108" t="s">
        <v>201</v>
      </c>
      <c r="B15" s="109" t="s">
        <v>291</v>
      </c>
      <c r="C15" s="108" t="s">
        <v>200</v>
      </c>
      <c r="D15" s="108">
        <v>1</v>
      </c>
      <c r="E15" s="121"/>
      <c r="F15" s="120">
        <f t="shared" ref="F15:F16" si="0">E15*D15</f>
        <v>0</v>
      </c>
    </row>
    <row r="16" spans="1:6" ht="84" x14ac:dyDescent="0.3">
      <c r="A16" s="108" t="s">
        <v>202</v>
      </c>
      <c r="B16" s="109" t="s">
        <v>292</v>
      </c>
      <c r="C16" s="108" t="s">
        <v>200</v>
      </c>
      <c r="D16" s="108">
        <v>1</v>
      </c>
      <c r="E16" s="121"/>
      <c r="F16" s="120">
        <f t="shared" si="0"/>
        <v>0</v>
      </c>
    </row>
    <row r="17" spans="1:6" ht="72" x14ac:dyDescent="0.3">
      <c r="A17" s="108" t="s">
        <v>203</v>
      </c>
      <c r="B17" s="109" t="s">
        <v>293</v>
      </c>
      <c r="C17" s="108" t="s">
        <v>200</v>
      </c>
      <c r="D17" s="108">
        <v>1</v>
      </c>
      <c r="E17" s="122"/>
      <c r="F17" s="120">
        <f>E17*D17</f>
        <v>0</v>
      </c>
    </row>
    <row r="18" spans="1:6" x14ac:dyDescent="0.3">
      <c r="A18" s="230" t="s">
        <v>204</v>
      </c>
      <c r="B18" s="231"/>
      <c r="C18" s="231"/>
      <c r="D18" s="231"/>
      <c r="E18" s="232"/>
      <c r="F18" s="123">
        <f>SUM(F14:F17)</f>
        <v>0</v>
      </c>
    </row>
    <row r="19" spans="1:6" x14ac:dyDescent="0.3">
      <c r="A19" s="102">
        <v>2</v>
      </c>
      <c r="B19" s="229" t="s">
        <v>205</v>
      </c>
      <c r="C19" s="229"/>
      <c r="D19" s="229"/>
      <c r="E19" s="229"/>
      <c r="F19" s="229"/>
    </row>
    <row r="20" spans="1:6" ht="84" x14ac:dyDescent="0.3">
      <c r="A20" s="96" t="s">
        <v>51</v>
      </c>
      <c r="B20" s="109" t="s">
        <v>294</v>
      </c>
      <c r="C20" s="108" t="s">
        <v>200</v>
      </c>
      <c r="D20" s="108">
        <v>19</v>
      </c>
      <c r="E20" s="122"/>
      <c r="F20" s="120">
        <f>D20*E20</f>
        <v>0</v>
      </c>
    </row>
    <row r="21" spans="1:6" ht="144" x14ac:dyDescent="0.3">
      <c r="A21" s="96" t="s">
        <v>206</v>
      </c>
      <c r="B21" s="110" t="s">
        <v>295</v>
      </c>
      <c r="C21" s="108" t="s">
        <v>200</v>
      </c>
      <c r="D21" s="108">
        <v>13</v>
      </c>
      <c r="E21" s="121"/>
      <c r="F21" s="120">
        <f t="shared" ref="F21:F22" si="1">D21*E21</f>
        <v>0</v>
      </c>
    </row>
    <row r="22" spans="1:6" ht="72" x14ac:dyDescent="0.3">
      <c r="A22" s="96" t="s">
        <v>61</v>
      </c>
      <c r="B22" s="109" t="s">
        <v>296</v>
      </c>
      <c r="C22" s="108" t="s">
        <v>200</v>
      </c>
      <c r="D22" s="108">
        <v>70</v>
      </c>
      <c r="E22" s="122"/>
      <c r="F22" s="120">
        <f t="shared" si="1"/>
        <v>0</v>
      </c>
    </row>
    <row r="23" spans="1:6" x14ac:dyDescent="0.3">
      <c r="A23" s="230" t="s">
        <v>207</v>
      </c>
      <c r="B23" s="231"/>
      <c r="C23" s="231"/>
      <c r="D23" s="231"/>
      <c r="E23" s="232"/>
      <c r="F23" s="123">
        <f>SUM(F20:F22)</f>
        <v>0</v>
      </c>
    </row>
    <row r="24" spans="1:6" ht="25.8" customHeight="1" x14ac:dyDescent="0.3">
      <c r="A24" s="102">
        <v>3</v>
      </c>
      <c r="B24" s="222" t="s">
        <v>208</v>
      </c>
      <c r="C24" s="223"/>
      <c r="D24" s="223"/>
      <c r="E24" s="223"/>
      <c r="F24" s="224"/>
    </row>
    <row r="25" spans="1:6" ht="48" x14ac:dyDescent="0.3">
      <c r="A25" s="96" t="s">
        <v>166</v>
      </c>
      <c r="B25" s="103" t="s">
        <v>297</v>
      </c>
      <c r="C25" s="96" t="s">
        <v>200</v>
      </c>
      <c r="D25" s="96">
        <v>1</v>
      </c>
      <c r="E25" s="122"/>
      <c r="F25" s="120">
        <f>D25*E25</f>
        <v>0</v>
      </c>
    </row>
    <row r="26" spans="1:6" ht="36" x14ac:dyDescent="0.3">
      <c r="A26" s="96" t="s">
        <v>167</v>
      </c>
      <c r="B26" s="103" t="s">
        <v>298</v>
      </c>
      <c r="C26" s="96" t="s">
        <v>200</v>
      </c>
      <c r="D26" s="96">
        <v>1</v>
      </c>
      <c r="E26" s="122"/>
      <c r="F26" s="120">
        <f t="shared" ref="F26:F44" si="2">D26*E26</f>
        <v>0</v>
      </c>
    </row>
    <row r="27" spans="1:6" ht="48" x14ac:dyDescent="0.3">
      <c r="A27" s="96" t="s">
        <v>168</v>
      </c>
      <c r="B27" s="109" t="s">
        <v>299</v>
      </c>
      <c r="C27" s="96" t="s">
        <v>200</v>
      </c>
      <c r="D27" s="96">
        <v>1</v>
      </c>
      <c r="E27" s="122"/>
      <c r="F27" s="120">
        <f t="shared" si="2"/>
        <v>0</v>
      </c>
    </row>
    <row r="28" spans="1:6" ht="36" x14ac:dyDescent="0.3">
      <c r="A28" s="96" t="s">
        <v>209</v>
      </c>
      <c r="B28" s="109" t="s">
        <v>300</v>
      </c>
      <c r="C28" s="96" t="s">
        <v>200</v>
      </c>
      <c r="D28" s="96">
        <v>1</v>
      </c>
      <c r="E28" s="122"/>
      <c r="F28" s="120">
        <f t="shared" si="2"/>
        <v>0</v>
      </c>
    </row>
    <row r="29" spans="1:6" ht="36" x14ac:dyDescent="0.3">
      <c r="A29" s="96" t="s">
        <v>210</v>
      </c>
      <c r="B29" s="109" t="s">
        <v>301</v>
      </c>
      <c r="C29" s="96" t="s">
        <v>200</v>
      </c>
      <c r="D29" s="96">
        <v>1</v>
      </c>
      <c r="E29" s="122"/>
      <c r="F29" s="120">
        <f t="shared" si="2"/>
        <v>0</v>
      </c>
    </row>
    <row r="30" spans="1:6" ht="36" x14ac:dyDescent="0.3">
      <c r="A30" s="96" t="s">
        <v>211</v>
      </c>
      <c r="B30" s="109" t="s">
        <v>302</v>
      </c>
      <c r="C30" s="96" t="s">
        <v>200</v>
      </c>
      <c r="D30" s="96">
        <v>1</v>
      </c>
      <c r="E30" s="122"/>
      <c r="F30" s="120">
        <f t="shared" si="2"/>
        <v>0</v>
      </c>
    </row>
    <row r="31" spans="1:6" ht="48" x14ac:dyDescent="0.3">
      <c r="A31" s="96" t="s">
        <v>212</v>
      </c>
      <c r="B31" s="109" t="s">
        <v>303</v>
      </c>
      <c r="C31" s="96" t="s">
        <v>200</v>
      </c>
      <c r="D31" s="96">
        <v>1</v>
      </c>
      <c r="E31" s="122"/>
      <c r="F31" s="120">
        <f t="shared" si="2"/>
        <v>0</v>
      </c>
    </row>
    <row r="32" spans="1:6" ht="36" x14ac:dyDescent="0.3">
      <c r="A32" s="96" t="s">
        <v>213</v>
      </c>
      <c r="B32" s="109" t="s">
        <v>304</v>
      </c>
      <c r="C32" s="96" t="s">
        <v>200</v>
      </c>
      <c r="D32" s="96">
        <v>1</v>
      </c>
      <c r="E32" s="122"/>
      <c r="F32" s="120">
        <f>D32*E32</f>
        <v>0</v>
      </c>
    </row>
    <row r="33" spans="1:6" ht="36" x14ac:dyDescent="0.3">
      <c r="A33" s="96" t="s">
        <v>214</v>
      </c>
      <c r="B33" s="109" t="s">
        <v>305</v>
      </c>
      <c r="C33" s="96" t="s">
        <v>200</v>
      </c>
      <c r="D33" s="96">
        <v>1</v>
      </c>
      <c r="E33" s="122"/>
      <c r="F33" s="120">
        <f t="shared" si="2"/>
        <v>0</v>
      </c>
    </row>
    <row r="34" spans="1:6" ht="48" x14ac:dyDescent="0.3">
      <c r="A34" s="96" t="s">
        <v>215</v>
      </c>
      <c r="B34" s="109" t="s">
        <v>306</v>
      </c>
      <c r="C34" s="96" t="s">
        <v>200</v>
      </c>
      <c r="D34" s="96">
        <v>1</v>
      </c>
      <c r="E34" s="122"/>
      <c r="F34" s="120">
        <f t="shared" si="2"/>
        <v>0</v>
      </c>
    </row>
    <row r="35" spans="1:6" ht="36" x14ac:dyDescent="0.3">
      <c r="A35" s="96" t="s">
        <v>216</v>
      </c>
      <c r="B35" s="109" t="s">
        <v>307</v>
      </c>
      <c r="C35" s="96" t="s">
        <v>200</v>
      </c>
      <c r="D35" s="96">
        <v>1</v>
      </c>
      <c r="E35" s="122"/>
      <c r="F35" s="120">
        <f t="shared" si="2"/>
        <v>0</v>
      </c>
    </row>
    <row r="36" spans="1:6" ht="48" x14ac:dyDescent="0.3">
      <c r="A36" s="96" t="s">
        <v>217</v>
      </c>
      <c r="B36" s="109" t="s">
        <v>308</v>
      </c>
      <c r="C36" s="96" t="s">
        <v>200</v>
      </c>
      <c r="D36" s="96">
        <v>1</v>
      </c>
      <c r="E36" s="122"/>
      <c r="F36" s="120">
        <f t="shared" si="2"/>
        <v>0</v>
      </c>
    </row>
    <row r="37" spans="1:6" ht="36" x14ac:dyDescent="0.3">
      <c r="A37" s="96" t="s">
        <v>218</v>
      </c>
      <c r="B37" s="109" t="s">
        <v>309</v>
      </c>
      <c r="C37" s="96" t="s">
        <v>200</v>
      </c>
      <c r="D37" s="96">
        <v>1</v>
      </c>
      <c r="E37" s="122"/>
      <c r="F37" s="120">
        <f t="shared" si="2"/>
        <v>0</v>
      </c>
    </row>
    <row r="38" spans="1:6" ht="36" x14ac:dyDescent="0.3">
      <c r="A38" s="96" t="s">
        <v>219</v>
      </c>
      <c r="B38" s="109" t="s">
        <v>310</v>
      </c>
      <c r="C38" s="96" t="s">
        <v>200</v>
      </c>
      <c r="D38" s="96">
        <v>1</v>
      </c>
      <c r="E38" s="122"/>
      <c r="F38" s="120">
        <f>D38*E38</f>
        <v>0</v>
      </c>
    </row>
    <row r="39" spans="1:6" ht="36" x14ac:dyDescent="0.3">
      <c r="A39" s="96" t="s">
        <v>220</v>
      </c>
      <c r="B39" s="109" t="s">
        <v>311</v>
      </c>
      <c r="C39" s="96" t="s">
        <v>200</v>
      </c>
      <c r="D39" s="96">
        <v>1</v>
      </c>
      <c r="E39" s="122"/>
      <c r="F39" s="120">
        <f t="shared" si="2"/>
        <v>0</v>
      </c>
    </row>
    <row r="40" spans="1:6" ht="36" x14ac:dyDescent="0.3">
      <c r="A40" s="96" t="s">
        <v>221</v>
      </c>
      <c r="B40" s="109" t="s">
        <v>312</v>
      </c>
      <c r="C40" s="96" t="s">
        <v>200</v>
      </c>
      <c r="D40" s="96">
        <v>1</v>
      </c>
      <c r="E40" s="122"/>
      <c r="F40" s="120">
        <f t="shared" si="2"/>
        <v>0</v>
      </c>
    </row>
    <row r="41" spans="1:6" ht="36" x14ac:dyDescent="0.3">
      <c r="A41" s="96" t="s">
        <v>222</v>
      </c>
      <c r="B41" s="109" t="s">
        <v>313</v>
      </c>
      <c r="C41" s="96" t="s">
        <v>200</v>
      </c>
      <c r="D41" s="96">
        <v>1</v>
      </c>
      <c r="E41" s="122"/>
      <c r="F41" s="120">
        <f t="shared" si="2"/>
        <v>0</v>
      </c>
    </row>
    <row r="42" spans="1:6" ht="36" x14ac:dyDescent="0.3">
      <c r="A42" s="96" t="s">
        <v>223</v>
      </c>
      <c r="B42" s="109" t="s">
        <v>314</v>
      </c>
      <c r="C42" s="96" t="s">
        <v>200</v>
      </c>
      <c r="D42" s="96">
        <v>1</v>
      </c>
      <c r="E42" s="122"/>
      <c r="F42" s="120">
        <f t="shared" si="2"/>
        <v>0</v>
      </c>
    </row>
    <row r="43" spans="1:6" ht="36" x14ac:dyDescent="0.3">
      <c r="A43" s="96" t="s">
        <v>224</v>
      </c>
      <c r="B43" s="109" t="s">
        <v>315</v>
      </c>
      <c r="C43" s="96" t="s">
        <v>200</v>
      </c>
      <c r="D43" s="96">
        <v>1</v>
      </c>
      <c r="E43" s="122"/>
      <c r="F43" s="120">
        <f t="shared" si="2"/>
        <v>0</v>
      </c>
    </row>
    <row r="44" spans="1:6" ht="24" x14ac:dyDescent="0.3">
      <c r="A44" s="96" t="s">
        <v>225</v>
      </c>
      <c r="B44" s="103" t="s">
        <v>316</v>
      </c>
      <c r="C44" s="96" t="s">
        <v>200</v>
      </c>
      <c r="D44" s="96">
        <v>1</v>
      </c>
      <c r="E44" s="122"/>
      <c r="F44" s="120">
        <f t="shared" si="2"/>
        <v>0</v>
      </c>
    </row>
    <row r="45" spans="1:6" ht="24" x14ac:dyDescent="0.3">
      <c r="A45" s="96" t="s">
        <v>226</v>
      </c>
      <c r="B45" s="103" t="s">
        <v>317</v>
      </c>
      <c r="C45" s="96" t="s">
        <v>200</v>
      </c>
      <c r="D45" s="96">
        <v>1</v>
      </c>
      <c r="E45" s="122"/>
      <c r="F45" s="120">
        <f>D45*E45</f>
        <v>0</v>
      </c>
    </row>
    <row r="46" spans="1:6" x14ac:dyDescent="0.3">
      <c r="A46" s="230" t="s">
        <v>227</v>
      </c>
      <c r="B46" s="231"/>
      <c r="C46" s="231"/>
      <c r="D46" s="231"/>
      <c r="E46" s="232"/>
      <c r="F46" s="124">
        <f>SUM(F25:F45)</f>
        <v>0</v>
      </c>
    </row>
    <row r="47" spans="1:6" ht="21.6" customHeight="1" x14ac:dyDescent="0.3">
      <c r="A47" s="102">
        <v>4</v>
      </c>
      <c r="B47" s="222" t="s">
        <v>228</v>
      </c>
      <c r="C47" s="223"/>
      <c r="D47" s="223"/>
      <c r="E47" s="223"/>
      <c r="F47" s="224"/>
    </row>
    <row r="48" spans="1:6" ht="48" x14ac:dyDescent="0.3">
      <c r="A48" s="96" t="s">
        <v>14</v>
      </c>
      <c r="B48" s="109" t="s">
        <v>318</v>
      </c>
      <c r="C48" s="96" t="s">
        <v>229</v>
      </c>
      <c r="D48" s="96">
        <v>79</v>
      </c>
      <c r="E48" s="121"/>
      <c r="F48" s="120">
        <f>E48*D48</f>
        <v>0</v>
      </c>
    </row>
    <row r="49" spans="1:6" x14ac:dyDescent="0.3">
      <c r="A49" s="230" t="s">
        <v>230</v>
      </c>
      <c r="B49" s="231"/>
      <c r="C49" s="231"/>
      <c r="D49" s="231"/>
      <c r="E49" s="232"/>
      <c r="F49" s="123">
        <f>SUM(F48)</f>
        <v>0</v>
      </c>
    </row>
    <row r="50" spans="1:6" x14ac:dyDescent="0.3">
      <c r="A50" s="102">
        <v>5</v>
      </c>
      <c r="B50" s="242" t="s">
        <v>231</v>
      </c>
      <c r="C50" s="243"/>
      <c r="D50" s="243"/>
      <c r="E50" s="243"/>
      <c r="F50" s="244"/>
    </row>
    <row r="51" spans="1:6" ht="48" x14ac:dyDescent="0.3">
      <c r="A51" s="111" t="s">
        <v>232</v>
      </c>
      <c r="B51" s="112" t="s">
        <v>319</v>
      </c>
      <c r="C51" s="108" t="s">
        <v>200</v>
      </c>
      <c r="D51" s="111">
        <v>1</v>
      </c>
      <c r="E51" s="122"/>
      <c r="F51" s="120">
        <f>D51*E51</f>
        <v>0</v>
      </c>
    </row>
    <row r="52" spans="1:6" ht="48" x14ac:dyDescent="0.3">
      <c r="A52" s="108" t="s">
        <v>233</v>
      </c>
      <c r="B52" s="109" t="s">
        <v>320</v>
      </c>
      <c r="C52" s="108" t="s">
        <v>200</v>
      </c>
      <c r="D52" s="108">
        <v>1</v>
      </c>
      <c r="E52" s="122"/>
      <c r="F52" s="120">
        <f>D52*E52</f>
        <v>0</v>
      </c>
    </row>
    <row r="53" spans="1:6" x14ac:dyDescent="0.3">
      <c r="A53" s="230" t="s">
        <v>234</v>
      </c>
      <c r="B53" s="231"/>
      <c r="C53" s="231"/>
      <c r="D53" s="231"/>
      <c r="E53" s="232"/>
      <c r="F53" s="123">
        <f>SUM(F51:F52)</f>
        <v>0</v>
      </c>
    </row>
    <row r="54" spans="1:6" x14ac:dyDescent="0.3">
      <c r="A54" s="102">
        <v>6</v>
      </c>
      <c r="B54" s="242" t="s">
        <v>235</v>
      </c>
      <c r="C54" s="243"/>
      <c r="D54" s="243"/>
      <c r="E54" s="243"/>
      <c r="F54" s="244"/>
    </row>
    <row r="55" spans="1:6" ht="48" x14ac:dyDescent="0.3">
      <c r="A55" s="108" t="s">
        <v>236</v>
      </c>
      <c r="B55" s="109" t="s">
        <v>321</v>
      </c>
      <c r="C55" s="108" t="s">
        <v>200</v>
      </c>
      <c r="D55" s="111">
        <v>32</v>
      </c>
      <c r="E55" s="121"/>
      <c r="F55" s="120">
        <f>D55*E55</f>
        <v>0</v>
      </c>
    </row>
    <row r="56" spans="1:6" x14ac:dyDescent="0.3">
      <c r="A56" s="230" t="s">
        <v>237</v>
      </c>
      <c r="B56" s="231"/>
      <c r="C56" s="231"/>
      <c r="D56" s="231"/>
      <c r="E56" s="232"/>
      <c r="F56" s="123">
        <f>SUM(F55)</f>
        <v>0</v>
      </c>
    </row>
    <row r="57" spans="1:6" x14ac:dyDescent="0.3">
      <c r="A57" s="102">
        <v>7</v>
      </c>
      <c r="B57" s="242" t="s">
        <v>238</v>
      </c>
      <c r="C57" s="243"/>
      <c r="D57" s="243"/>
      <c r="E57" s="243"/>
      <c r="F57" s="244"/>
    </row>
    <row r="58" spans="1:6" ht="36" x14ac:dyDescent="0.3">
      <c r="A58" s="113" t="s">
        <v>239</v>
      </c>
      <c r="B58" s="114" t="s">
        <v>322</v>
      </c>
      <c r="C58" s="96" t="s">
        <v>200</v>
      </c>
      <c r="D58" s="113">
        <v>1</v>
      </c>
      <c r="E58" s="122"/>
      <c r="F58" s="120">
        <f>D58*E58</f>
        <v>0</v>
      </c>
    </row>
    <row r="59" spans="1:6" x14ac:dyDescent="0.3">
      <c r="A59" s="230" t="s">
        <v>240</v>
      </c>
      <c r="B59" s="231"/>
      <c r="C59" s="231"/>
      <c r="D59" s="231"/>
      <c r="E59" s="232"/>
      <c r="F59" s="123">
        <f>SUM(F58)</f>
        <v>0</v>
      </c>
    </row>
    <row r="60" spans="1:6" ht="31.8" customHeight="1" x14ac:dyDescent="0.3">
      <c r="A60" s="104">
        <v>8</v>
      </c>
      <c r="B60" s="245" t="s">
        <v>241</v>
      </c>
      <c r="C60" s="245"/>
      <c r="D60" s="245"/>
      <c r="E60" s="245"/>
      <c r="F60" s="115">
        <f>F18+F23+F46+F49+F53+F56+F58</f>
        <v>0</v>
      </c>
    </row>
    <row r="61" spans="1:6" ht="24" x14ac:dyDescent="0.3">
      <c r="A61" s="102">
        <v>9</v>
      </c>
      <c r="B61" s="242" t="s">
        <v>242</v>
      </c>
      <c r="C61" s="243"/>
      <c r="D61" s="244"/>
      <c r="E61" s="116" t="s">
        <v>243</v>
      </c>
      <c r="F61" s="116" t="s">
        <v>196</v>
      </c>
    </row>
    <row r="62" spans="1:6" x14ac:dyDescent="0.3">
      <c r="A62" s="113" t="s">
        <v>244</v>
      </c>
      <c r="B62" s="237" t="s">
        <v>25</v>
      </c>
      <c r="C62" s="238"/>
      <c r="D62" s="239"/>
      <c r="E62" s="126">
        <f>'1 - Coordenador de Atendimento'!C119</f>
        <v>0</v>
      </c>
      <c r="F62" s="120">
        <f>F60*E62</f>
        <v>0</v>
      </c>
    </row>
    <row r="63" spans="1:6" x14ac:dyDescent="0.3">
      <c r="A63" s="113" t="s">
        <v>245</v>
      </c>
      <c r="B63" s="237" t="s">
        <v>27</v>
      </c>
      <c r="C63" s="238"/>
      <c r="D63" s="239"/>
      <c r="E63" s="126">
        <f>'1 - Coordenador de Atendimento'!C120</f>
        <v>0</v>
      </c>
      <c r="F63" s="120">
        <f>(F60+F62)*E63</f>
        <v>0</v>
      </c>
    </row>
    <row r="64" spans="1:6" x14ac:dyDescent="0.3">
      <c r="A64" s="240" t="s">
        <v>246</v>
      </c>
      <c r="B64" s="237" t="s">
        <v>26</v>
      </c>
      <c r="C64" s="238"/>
      <c r="D64" s="239"/>
      <c r="E64" s="129">
        <f>SUM(E65:E68)</f>
        <v>0</v>
      </c>
      <c r="F64" s="123">
        <f>(F$60+F62+F63)/(1-E$64)*E64</f>
        <v>0</v>
      </c>
    </row>
    <row r="65" spans="1:6" x14ac:dyDescent="0.3">
      <c r="A65" s="241"/>
      <c r="B65" s="127" t="s">
        <v>44</v>
      </c>
      <c r="C65" s="117"/>
      <c r="D65" s="117"/>
      <c r="E65" s="128">
        <f>'1 - Coordenador de Atendimento'!C122</f>
        <v>0</v>
      </c>
      <c r="F65" s="120">
        <f>(F$60+F$62+F$63)/(1-E$64)*E65</f>
        <v>0</v>
      </c>
    </row>
    <row r="66" spans="1:6" x14ac:dyDescent="0.3">
      <c r="A66" s="241"/>
      <c r="B66" s="127" t="s">
        <v>45</v>
      </c>
      <c r="C66" s="117"/>
      <c r="D66" s="117"/>
      <c r="E66" s="128">
        <f>'1 - Coordenador de Atendimento'!C123</f>
        <v>0</v>
      </c>
      <c r="F66" s="120">
        <f t="shared" ref="F66:F68" si="3">(F$60+F$62+F$63)/(1-E$64)*E66</f>
        <v>0</v>
      </c>
    </row>
    <row r="67" spans="1:6" x14ac:dyDescent="0.3">
      <c r="A67" s="241"/>
      <c r="B67" s="127" t="s">
        <v>46</v>
      </c>
      <c r="C67" s="117"/>
      <c r="D67" s="117"/>
      <c r="E67" s="128">
        <f>'1 - Coordenador de Atendimento'!C124</f>
        <v>0</v>
      </c>
      <c r="F67" s="120">
        <f t="shared" si="3"/>
        <v>0</v>
      </c>
    </row>
    <row r="68" spans="1:6" x14ac:dyDescent="0.3">
      <c r="A68" s="241"/>
      <c r="B68" s="127" t="s">
        <v>138</v>
      </c>
      <c r="C68" s="117"/>
      <c r="D68" s="117"/>
      <c r="E68" s="128">
        <f>'1 - Coordenador de Atendimento'!C125</f>
        <v>0</v>
      </c>
      <c r="F68" s="120">
        <f t="shared" si="3"/>
        <v>0</v>
      </c>
    </row>
    <row r="69" spans="1:6" x14ac:dyDescent="0.3">
      <c r="A69" s="249" t="s">
        <v>247</v>
      </c>
      <c r="B69" s="250"/>
      <c r="C69" s="250"/>
      <c r="D69" s="250"/>
      <c r="E69" s="251"/>
      <c r="F69" s="123">
        <f>F62+F63+F64</f>
        <v>0</v>
      </c>
    </row>
    <row r="70" spans="1:6" x14ac:dyDescent="0.3">
      <c r="A70" s="104">
        <v>10</v>
      </c>
      <c r="B70" s="245" t="s">
        <v>248</v>
      </c>
      <c r="C70" s="245"/>
      <c r="D70" s="245"/>
      <c r="E70" s="245"/>
      <c r="F70" s="115">
        <f>F60+F69</f>
        <v>0</v>
      </c>
    </row>
    <row r="71" spans="1:6" x14ac:dyDescent="0.3">
      <c r="A71" s="225"/>
      <c r="B71" s="226"/>
      <c r="C71" s="226"/>
      <c r="D71" s="226"/>
      <c r="E71" s="226"/>
      <c r="F71" s="227"/>
    </row>
    <row r="72" spans="1:6" ht="24" x14ac:dyDescent="0.3">
      <c r="A72" s="104">
        <v>11</v>
      </c>
      <c r="B72" s="245" t="s">
        <v>249</v>
      </c>
      <c r="C72" s="245"/>
      <c r="D72" s="245"/>
      <c r="E72" s="118" t="s">
        <v>250</v>
      </c>
      <c r="F72" s="118" t="s">
        <v>251</v>
      </c>
    </row>
    <row r="73" spans="1:6" x14ac:dyDescent="0.3">
      <c r="A73" s="104" t="s">
        <v>252</v>
      </c>
      <c r="B73" s="245" t="s">
        <v>253</v>
      </c>
      <c r="C73" s="245"/>
      <c r="D73" s="245"/>
      <c r="E73" s="102">
        <v>0.75</v>
      </c>
      <c r="F73" s="130">
        <f>F70*E73</f>
        <v>0</v>
      </c>
    </row>
    <row r="74" spans="1:6" x14ac:dyDescent="0.3">
      <c r="A74" s="104" t="s">
        <v>254</v>
      </c>
      <c r="B74" s="245" t="s">
        <v>255</v>
      </c>
      <c r="C74" s="245"/>
      <c r="D74" s="245"/>
      <c r="E74" s="102">
        <v>0.25</v>
      </c>
      <c r="F74" s="130">
        <f>F70*E74</f>
        <v>0</v>
      </c>
    </row>
    <row r="75" spans="1:6" x14ac:dyDescent="0.3"/>
    <row r="76" spans="1:6" x14ac:dyDescent="0.3">
      <c r="A76" s="139" t="s">
        <v>101</v>
      </c>
      <c r="B76" s="139"/>
      <c r="C76" s="139"/>
      <c r="D76" s="139"/>
    </row>
  </sheetData>
  <mergeCells count="33">
    <mergeCell ref="A71:F71"/>
    <mergeCell ref="B72:D72"/>
    <mergeCell ref="B73:D73"/>
    <mergeCell ref="B74:D74"/>
    <mergeCell ref="A11:F11"/>
    <mergeCell ref="A69:E69"/>
    <mergeCell ref="B70:E70"/>
    <mergeCell ref="B54:F54"/>
    <mergeCell ref="B24:F24"/>
    <mergeCell ref="B60:E60"/>
    <mergeCell ref="B61:D61"/>
    <mergeCell ref="B62:D62"/>
    <mergeCell ref="A46:E46"/>
    <mergeCell ref="B47:F47"/>
    <mergeCell ref="A49:E49"/>
    <mergeCell ref="B50:F50"/>
    <mergeCell ref="A53:E53"/>
    <mergeCell ref="A7:D7"/>
    <mergeCell ref="A8:D8"/>
    <mergeCell ref="A76:D76"/>
    <mergeCell ref="A10:F10"/>
    <mergeCell ref="B13:F13"/>
    <mergeCell ref="A18:E18"/>
    <mergeCell ref="B19:F19"/>
    <mergeCell ref="A23:E23"/>
    <mergeCell ref="E7:F7"/>
    <mergeCell ref="E8:F8"/>
    <mergeCell ref="B63:D63"/>
    <mergeCell ref="A64:A68"/>
    <mergeCell ref="B64:D64"/>
    <mergeCell ref="A56:E56"/>
    <mergeCell ref="B57:F57"/>
    <mergeCell ref="A59:E59"/>
  </mergeCells>
  <pageMargins left="0.511811024" right="0.511811024" top="0.78740157499999996" bottom="0.78740157499999996" header="0.31496062000000002" footer="0.31496062000000002"/>
  <pageSetup paperSize="9" scale="87" fitToHeight="3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F20"/>
  <sheetViews>
    <sheetView view="pageBreakPreview" zoomScaleNormal="100" zoomScaleSheetLayoutView="100" workbookViewId="0">
      <selection activeCell="E9" sqref="E9"/>
    </sheetView>
  </sheetViews>
  <sheetFormatPr defaultColWidth="0" defaultRowHeight="14.4" zeroHeight="1" x14ac:dyDescent="0.3"/>
  <cols>
    <col min="1" max="1" width="7.44140625" customWidth="1"/>
    <col min="2" max="2" width="39.77734375" customWidth="1"/>
    <col min="3" max="3" width="11.77734375" customWidth="1"/>
    <col min="4" max="4" width="17.5546875" bestFit="1" customWidth="1"/>
    <col min="5" max="5" width="14.33203125" bestFit="1" customWidth="1"/>
    <col min="6" max="6" width="15.33203125" bestFit="1" customWidth="1"/>
  </cols>
  <sheetData>
    <row r="1" spans="1:6" x14ac:dyDescent="0.3">
      <c r="A1" s="1" t="s">
        <v>103</v>
      </c>
      <c r="B1" s="1"/>
      <c r="C1" s="1"/>
      <c r="D1" s="1"/>
      <c r="E1" s="1"/>
      <c r="F1" s="1"/>
    </row>
    <row r="2" spans="1:6" x14ac:dyDescent="0.3">
      <c r="A2" s="1" t="s">
        <v>104</v>
      </c>
      <c r="B2" s="1"/>
      <c r="C2" s="1"/>
      <c r="D2" s="1"/>
      <c r="E2" s="1"/>
      <c r="F2" s="1"/>
    </row>
    <row r="3" spans="1:6" x14ac:dyDescent="0.3">
      <c r="A3" s="1" t="s">
        <v>105</v>
      </c>
      <c r="B3" s="1"/>
      <c r="C3" s="1"/>
      <c r="D3" s="1"/>
      <c r="E3" s="1"/>
      <c r="F3" s="1"/>
    </row>
    <row r="4" spans="1:6" x14ac:dyDescent="0.3">
      <c r="A4" s="1" t="s">
        <v>106</v>
      </c>
      <c r="B4" s="1"/>
      <c r="C4" s="1"/>
      <c r="D4" s="1"/>
      <c r="E4" s="1"/>
      <c r="F4" s="1"/>
    </row>
    <row r="5" spans="1:6" x14ac:dyDescent="0.3">
      <c r="A5" s="1" t="s">
        <v>107</v>
      </c>
      <c r="B5" s="1"/>
      <c r="C5" s="1"/>
      <c r="D5" s="1"/>
      <c r="E5" s="1"/>
      <c r="F5" s="1"/>
    </row>
    <row r="6" spans="1:6" x14ac:dyDescent="0.3">
      <c r="A6" s="1"/>
      <c r="B6" s="1"/>
      <c r="C6" s="1"/>
      <c r="D6" s="1"/>
      <c r="E6" s="1"/>
      <c r="F6" s="1"/>
    </row>
    <row r="7" spans="1:6" ht="14.4" customHeight="1" x14ac:dyDescent="0.3">
      <c r="A7" s="195" t="s">
        <v>110</v>
      </c>
      <c r="B7" s="195"/>
      <c r="C7" s="195"/>
      <c r="D7" s="195"/>
      <c r="E7" s="233" t="s">
        <v>120</v>
      </c>
      <c r="F7" s="234"/>
    </row>
    <row r="8" spans="1:6" x14ac:dyDescent="0.3">
      <c r="A8" s="195" t="s">
        <v>33</v>
      </c>
      <c r="B8" s="195"/>
      <c r="C8" s="195"/>
      <c r="D8" s="195"/>
      <c r="E8" s="235" t="s">
        <v>323</v>
      </c>
      <c r="F8" s="236"/>
    </row>
    <row r="9" spans="1:6" x14ac:dyDescent="0.3">
      <c r="A9" s="19"/>
      <c r="B9" s="19"/>
      <c r="C9" s="19"/>
      <c r="D9" s="19"/>
      <c r="E9" s="20"/>
      <c r="F9" s="20"/>
    </row>
    <row r="10" spans="1:6" ht="14.4" customHeight="1" x14ac:dyDescent="0.3">
      <c r="A10" s="255" t="s">
        <v>257</v>
      </c>
      <c r="B10" s="256"/>
      <c r="C10" s="256"/>
      <c r="D10" s="256"/>
      <c r="E10" s="256"/>
      <c r="F10" s="256"/>
    </row>
    <row r="11" spans="1:6" ht="24" x14ac:dyDescent="0.3">
      <c r="A11" s="104" t="s">
        <v>155</v>
      </c>
      <c r="B11" s="215" t="s">
        <v>121</v>
      </c>
      <c r="C11" s="215"/>
      <c r="D11" s="215"/>
      <c r="E11" s="215"/>
      <c r="F11" s="102" t="s">
        <v>196</v>
      </c>
    </row>
    <row r="12" spans="1:6" ht="24.6" customHeight="1" x14ac:dyDescent="0.3">
      <c r="A12" s="104">
        <v>1</v>
      </c>
      <c r="B12" s="260" t="s">
        <v>258</v>
      </c>
      <c r="C12" s="260"/>
      <c r="D12" s="260"/>
      <c r="E12" s="260"/>
      <c r="F12" s="99">
        <f>'Plan2 - Qd-res mãodeobra Ex PA1'!G17</f>
        <v>0</v>
      </c>
    </row>
    <row r="13" spans="1:6" ht="22.8" customHeight="1" x14ac:dyDescent="0.3">
      <c r="A13" s="104">
        <v>2</v>
      </c>
      <c r="B13" s="260" t="s">
        <v>259</v>
      </c>
      <c r="C13" s="260"/>
      <c r="D13" s="260"/>
      <c r="E13" s="260"/>
      <c r="F13" s="99">
        <f>'Plan4 - Qd-res mãodeobra Apoio'!G21</f>
        <v>0</v>
      </c>
    </row>
    <row r="14" spans="1:6" ht="27" customHeight="1" x14ac:dyDescent="0.3">
      <c r="A14" s="104">
        <v>3</v>
      </c>
      <c r="B14" s="260" t="s">
        <v>260</v>
      </c>
      <c r="C14" s="260"/>
      <c r="D14" s="260"/>
      <c r="E14" s="260"/>
      <c r="F14" s="99">
        <f>'Plan5 - Infra PA1 e PA2'!F73</f>
        <v>0</v>
      </c>
    </row>
    <row r="15" spans="1:6" x14ac:dyDescent="0.3">
      <c r="A15" s="257"/>
      <c r="B15" s="258"/>
      <c r="C15" s="258"/>
      <c r="D15" s="258"/>
      <c r="E15" s="259"/>
    </row>
    <row r="16" spans="1:6" x14ac:dyDescent="0.3">
      <c r="A16" s="104">
        <v>4</v>
      </c>
      <c r="B16" s="208" t="s">
        <v>261</v>
      </c>
      <c r="C16" s="209"/>
      <c r="D16" s="209"/>
      <c r="E16" s="210"/>
      <c r="F16" s="131">
        <f>F12+F13+F14</f>
        <v>0</v>
      </c>
    </row>
    <row r="17" spans="1:6" x14ac:dyDescent="0.3">
      <c r="A17" s="225"/>
      <c r="B17" s="226"/>
      <c r="C17" s="226"/>
      <c r="D17" s="226"/>
      <c r="E17" s="227"/>
    </row>
    <row r="18" spans="1:6" ht="31.8" customHeight="1" x14ac:dyDescent="0.3">
      <c r="A18" s="104">
        <v>5</v>
      </c>
      <c r="B18" s="208" t="s">
        <v>262</v>
      </c>
      <c r="C18" s="209"/>
      <c r="D18" s="209"/>
      <c r="E18" s="210"/>
      <c r="F18" s="132">
        <v>7032</v>
      </c>
    </row>
    <row r="19" spans="1:6" x14ac:dyDescent="0.3">
      <c r="A19" s="225"/>
      <c r="B19" s="226"/>
      <c r="C19" s="226"/>
      <c r="D19" s="226"/>
      <c r="E19" s="227"/>
    </row>
    <row r="20" spans="1:6" ht="34.799999999999997" customHeight="1" x14ac:dyDescent="0.3">
      <c r="A20" s="104">
        <v>6</v>
      </c>
      <c r="B20" s="252" t="s">
        <v>263</v>
      </c>
      <c r="C20" s="253"/>
      <c r="D20" s="253"/>
      <c r="E20" s="254"/>
      <c r="F20" s="131">
        <f>TRUNC(F16/F18,2)</f>
        <v>0</v>
      </c>
    </row>
  </sheetData>
  <mergeCells count="15">
    <mergeCell ref="B20:E20"/>
    <mergeCell ref="A7:D7"/>
    <mergeCell ref="E7:F7"/>
    <mergeCell ref="A8:D8"/>
    <mergeCell ref="E8:F8"/>
    <mergeCell ref="A10:F10"/>
    <mergeCell ref="B11:E11"/>
    <mergeCell ref="A15:E15"/>
    <mergeCell ref="A17:E17"/>
    <mergeCell ref="A19:E19"/>
    <mergeCell ref="B18:E18"/>
    <mergeCell ref="B16:E16"/>
    <mergeCell ref="B14:E14"/>
    <mergeCell ref="B13:E13"/>
    <mergeCell ref="B12:E12"/>
  </mergeCells>
  <pageMargins left="0.511811024" right="0.511811024" top="0.78740157499999996" bottom="0.78740157499999996" header="0.31496062000000002" footer="0.31496062000000002"/>
  <pageSetup paperSize="9" orientation="landscape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F20"/>
  <sheetViews>
    <sheetView view="pageBreakPreview" zoomScaleNormal="100" zoomScaleSheetLayoutView="100" workbookViewId="0">
      <selection activeCell="E9" sqref="E9"/>
    </sheetView>
  </sheetViews>
  <sheetFormatPr defaultColWidth="0" defaultRowHeight="14.4" zeroHeight="1" x14ac:dyDescent="0.3"/>
  <cols>
    <col min="1" max="1" width="7.44140625" customWidth="1"/>
    <col min="2" max="2" width="39.77734375" customWidth="1"/>
    <col min="3" max="3" width="11.77734375" customWidth="1"/>
    <col min="4" max="4" width="17.5546875" bestFit="1" customWidth="1"/>
    <col min="5" max="5" width="14.33203125" bestFit="1" customWidth="1"/>
    <col min="6" max="6" width="14.109375" bestFit="1" customWidth="1"/>
  </cols>
  <sheetData>
    <row r="1" spans="1:6" x14ac:dyDescent="0.3">
      <c r="A1" s="1" t="s">
        <v>103</v>
      </c>
      <c r="B1" s="1"/>
      <c r="C1" s="1"/>
      <c r="D1" s="1"/>
      <c r="E1" s="1"/>
      <c r="F1" s="1"/>
    </row>
    <row r="2" spans="1:6" x14ac:dyDescent="0.3">
      <c r="A2" s="1" t="s">
        <v>104</v>
      </c>
      <c r="B2" s="1"/>
      <c r="C2" s="1"/>
      <c r="D2" s="1"/>
      <c r="E2" s="1"/>
      <c r="F2" s="1"/>
    </row>
    <row r="3" spans="1:6" x14ac:dyDescent="0.3">
      <c r="A3" s="1" t="s">
        <v>105</v>
      </c>
      <c r="B3" s="1"/>
      <c r="C3" s="1"/>
      <c r="D3" s="1"/>
      <c r="E3" s="1"/>
      <c r="F3" s="1"/>
    </row>
    <row r="4" spans="1:6" x14ac:dyDescent="0.3">
      <c r="A4" s="1" t="s">
        <v>106</v>
      </c>
      <c r="B4" s="1"/>
      <c r="C4" s="1"/>
      <c r="D4" s="1"/>
      <c r="E4" s="1"/>
      <c r="F4" s="1"/>
    </row>
    <row r="5" spans="1:6" x14ac:dyDescent="0.3">
      <c r="A5" s="1" t="s">
        <v>107</v>
      </c>
      <c r="B5" s="1"/>
      <c r="C5" s="1"/>
      <c r="D5" s="1"/>
      <c r="E5" s="1"/>
      <c r="F5" s="1"/>
    </row>
    <row r="6" spans="1:6" x14ac:dyDescent="0.3">
      <c r="A6" s="1"/>
      <c r="B6" s="1"/>
      <c r="C6" s="1"/>
      <c r="D6" s="1"/>
      <c r="E6" s="1"/>
      <c r="F6" s="1"/>
    </row>
    <row r="7" spans="1:6" ht="14.4" customHeight="1" x14ac:dyDescent="0.3">
      <c r="A7" s="195" t="s">
        <v>110</v>
      </c>
      <c r="B7" s="195"/>
      <c r="C7" s="195"/>
      <c r="D7" s="195"/>
      <c r="E7" s="233" t="s">
        <v>120</v>
      </c>
      <c r="F7" s="234"/>
    </row>
    <row r="8" spans="1:6" x14ac:dyDescent="0.3">
      <c r="A8" s="195" t="s">
        <v>33</v>
      </c>
      <c r="B8" s="195"/>
      <c r="C8" s="195"/>
      <c r="D8" s="195"/>
      <c r="E8" s="235" t="s">
        <v>323</v>
      </c>
      <c r="F8" s="236"/>
    </row>
    <row r="9" spans="1:6" x14ac:dyDescent="0.3">
      <c r="A9" s="19"/>
      <c r="B9" s="19"/>
      <c r="C9" s="19"/>
      <c r="D9" s="19"/>
      <c r="E9" s="20"/>
      <c r="F9" s="20"/>
    </row>
    <row r="10" spans="1:6" ht="14.4" customHeight="1" x14ac:dyDescent="0.3">
      <c r="A10" s="255" t="s">
        <v>264</v>
      </c>
      <c r="B10" s="256"/>
      <c r="C10" s="256"/>
      <c r="D10" s="256"/>
      <c r="E10" s="256"/>
      <c r="F10" s="256"/>
    </row>
    <row r="11" spans="1:6" ht="24" x14ac:dyDescent="0.3">
      <c r="A11" s="104" t="s">
        <v>155</v>
      </c>
      <c r="B11" s="215" t="s">
        <v>121</v>
      </c>
      <c r="C11" s="215"/>
      <c r="D11" s="215"/>
      <c r="E11" s="215"/>
      <c r="F11" s="102" t="s">
        <v>196</v>
      </c>
    </row>
    <row r="12" spans="1:6" ht="24.6" customHeight="1" x14ac:dyDescent="0.3">
      <c r="A12" s="104">
        <v>1</v>
      </c>
      <c r="B12" s="260" t="s">
        <v>265</v>
      </c>
      <c r="C12" s="260"/>
      <c r="D12" s="260"/>
      <c r="E12" s="260"/>
      <c r="F12" s="99">
        <f>'Plan3 - Qd-res mãodeobra Ex PA2'!G17</f>
        <v>0</v>
      </c>
    </row>
    <row r="13" spans="1:6" ht="22.8" customHeight="1" x14ac:dyDescent="0.3">
      <c r="A13" s="104">
        <v>2</v>
      </c>
      <c r="B13" s="260" t="s">
        <v>266</v>
      </c>
      <c r="C13" s="260"/>
      <c r="D13" s="260"/>
      <c r="E13" s="260"/>
      <c r="F13" s="99">
        <f>'Plan4 - Qd-res mãodeobra Apoio'!G30</f>
        <v>0</v>
      </c>
    </row>
    <row r="14" spans="1:6" ht="27" customHeight="1" x14ac:dyDescent="0.3">
      <c r="A14" s="104">
        <v>3</v>
      </c>
      <c r="B14" s="260" t="s">
        <v>267</v>
      </c>
      <c r="C14" s="260"/>
      <c r="D14" s="260"/>
      <c r="E14" s="260"/>
      <c r="F14" s="99">
        <f>'Plan5 - Infra PA1 e PA2'!F74</f>
        <v>0</v>
      </c>
    </row>
    <row r="15" spans="1:6" x14ac:dyDescent="0.3">
      <c r="A15" s="257"/>
      <c r="B15" s="258"/>
      <c r="C15" s="258"/>
      <c r="D15" s="258"/>
      <c r="E15" s="259"/>
    </row>
    <row r="16" spans="1:6" x14ac:dyDescent="0.3">
      <c r="A16" s="104">
        <v>4</v>
      </c>
      <c r="B16" s="208" t="s">
        <v>261</v>
      </c>
      <c r="C16" s="209"/>
      <c r="D16" s="209"/>
      <c r="E16" s="210"/>
      <c r="F16" s="131">
        <f>F12+F13+F14</f>
        <v>0</v>
      </c>
    </row>
    <row r="17" spans="1:6" x14ac:dyDescent="0.3">
      <c r="A17" s="225"/>
      <c r="B17" s="226"/>
      <c r="C17" s="226"/>
      <c r="D17" s="226"/>
      <c r="E17" s="227"/>
    </row>
    <row r="18" spans="1:6" ht="31.8" customHeight="1" x14ac:dyDescent="0.3">
      <c r="A18" s="104">
        <v>5</v>
      </c>
      <c r="B18" s="208" t="s">
        <v>268</v>
      </c>
      <c r="C18" s="209"/>
      <c r="D18" s="209"/>
      <c r="E18" s="210"/>
      <c r="F18" s="132">
        <v>7032</v>
      </c>
    </row>
    <row r="19" spans="1:6" x14ac:dyDescent="0.3">
      <c r="A19" s="225"/>
      <c r="B19" s="226"/>
      <c r="C19" s="226"/>
      <c r="D19" s="226"/>
      <c r="E19" s="227"/>
    </row>
    <row r="20" spans="1:6" ht="34.799999999999997" customHeight="1" x14ac:dyDescent="0.3">
      <c r="A20" s="104">
        <v>6</v>
      </c>
      <c r="B20" s="252" t="s">
        <v>269</v>
      </c>
      <c r="C20" s="253"/>
      <c r="D20" s="253"/>
      <c r="E20" s="254"/>
      <c r="F20" s="131">
        <f>TRUNC(F16/F18,2)</f>
        <v>0</v>
      </c>
    </row>
  </sheetData>
  <mergeCells count="15">
    <mergeCell ref="B18:E18"/>
    <mergeCell ref="A19:E19"/>
    <mergeCell ref="B20:E20"/>
    <mergeCell ref="B12:E12"/>
    <mergeCell ref="B13:E13"/>
    <mergeCell ref="B14:E14"/>
    <mergeCell ref="A15:E15"/>
    <mergeCell ref="B16:E16"/>
    <mergeCell ref="A17:E17"/>
    <mergeCell ref="B11:E11"/>
    <mergeCell ref="A10:F10"/>
    <mergeCell ref="A7:D7"/>
    <mergeCell ref="E7:F7"/>
    <mergeCell ref="A8:D8"/>
    <mergeCell ref="E8:F8"/>
  </mergeCells>
  <pageMargins left="0.511811024" right="0.511811024" top="0.78740157499999996" bottom="0.78740157499999996" header="0.31496062000000002" footer="0.31496062000000002"/>
  <pageSetup paperSize="9" orientation="landscape" horizontalDpi="4294967295" verticalDpi="4294967295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J26"/>
  <sheetViews>
    <sheetView view="pageBreakPreview" zoomScaleNormal="85" zoomScaleSheetLayoutView="100" workbookViewId="0">
      <selection activeCell="A8" sqref="A8:D8"/>
    </sheetView>
  </sheetViews>
  <sheetFormatPr defaultColWidth="0" defaultRowHeight="0" customHeight="1" zeroHeight="1" x14ac:dyDescent="0.25"/>
  <cols>
    <col min="1" max="1" width="8.109375" style="89" customWidth="1"/>
    <col min="2" max="2" width="26.6640625" style="89" customWidth="1"/>
    <col min="3" max="3" width="15" style="89" bestFit="1" customWidth="1"/>
    <col min="4" max="4" width="24.77734375" style="89" bestFit="1" customWidth="1"/>
    <col min="5" max="5" width="23.21875" style="89" bestFit="1" customWidth="1"/>
    <col min="6" max="6" width="18.6640625" style="85" bestFit="1" customWidth="1"/>
    <col min="7" max="9" width="9.109375" style="85" hidden="1" customWidth="1"/>
    <col min="10" max="10" width="24.44140625" style="85" hidden="1" customWidth="1"/>
    <col min="11" max="16384" width="9.109375" style="85" hidden="1"/>
  </cols>
  <sheetData>
    <row r="1" spans="1:6" ht="13.2" x14ac:dyDescent="0.25">
      <c r="A1" s="1" t="s">
        <v>103</v>
      </c>
      <c r="B1" s="31"/>
      <c r="C1" s="31"/>
      <c r="D1" s="31"/>
      <c r="E1" s="84"/>
    </row>
    <row r="2" spans="1:6" ht="13.2" x14ac:dyDescent="0.25">
      <c r="A2" s="1" t="s">
        <v>104</v>
      </c>
      <c r="B2" s="31"/>
      <c r="C2" s="31"/>
      <c r="D2" s="31"/>
      <c r="E2" s="84"/>
    </row>
    <row r="3" spans="1:6" ht="13.2" x14ac:dyDescent="0.25">
      <c r="A3" s="1" t="s">
        <v>105</v>
      </c>
      <c r="B3" s="31"/>
      <c r="C3" s="31"/>
      <c r="D3" s="31"/>
      <c r="E3" s="84"/>
    </row>
    <row r="4" spans="1:6" ht="13.2" x14ac:dyDescent="0.25">
      <c r="A4" s="1" t="s">
        <v>106</v>
      </c>
      <c r="B4" s="86"/>
      <c r="C4" s="86"/>
      <c r="D4" s="86"/>
      <c r="E4" s="84"/>
    </row>
    <row r="5" spans="1:6" ht="13.2" x14ac:dyDescent="0.25">
      <c r="A5" s="1" t="s">
        <v>107</v>
      </c>
      <c r="B5" s="86"/>
      <c r="C5" s="86"/>
      <c r="D5" s="86"/>
      <c r="E5" s="84"/>
    </row>
    <row r="6" spans="1:6" ht="13.2" x14ac:dyDescent="0.25">
      <c r="A6" s="84"/>
      <c r="B6" s="84"/>
      <c r="C6" s="84"/>
      <c r="D6" s="84"/>
      <c r="E6" s="84"/>
    </row>
    <row r="7" spans="1:6" ht="12.75" customHeight="1" x14ac:dyDescent="0.25">
      <c r="A7" s="195" t="s">
        <v>110</v>
      </c>
      <c r="B7" s="195"/>
      <c r="C7" s="195"/>
      <c r="D7" s="195"/>
      <c r="E7" s="196" t="s">
        <v>130</v>
      </c>
      <c r="F7" s="196"/>
    </row>
    <row r="8" spans="1:6" ht="15" customHeight="1" x14ac:dyDescent="0.25">
      <c r="A8" s="195" t="s">
        <v>33</v>
      </c>
      <c r="B8" s="195"/>
      <c r="C8" s="195"/>
      <c r="D8" s="195"/>
      <c r="E8" s="263" t="s">
        <v>323</v>
      </c>
      <c r="F8" s="196"/>
    </row>
    <row r="9" spans="1:6" s="88" customFormat="1" ht="13.2" x14ac:dyDescent="0.25">
      <c r="A9" s="87"/>
      <c r="B9" s="87"/>
      <c r="C9" s="87"/>
      <c r="D9" s="87"/>
      <c r="E9" s="87"/>
    </row>
    <row r="10" spans="1:6" s="88" customFormat="1" ht="13.2" x14ac:dyDescent="0.25">
      <c r="A10" s="261" t="s">
        <v>102</v>
      </c>
      <c r="B10" s="262"/>
      <c r="C10" s="262"/>
      <c r="D10" s="262"/>
      <c r="E10" s="262"/>
      <c r="F10" s="262"/>
    </row>
    <row r="11" spans="1:6" s="88" customFormat="1" ht="13.2" x14ac:dyDescent="0.25">
      <c r="A11" s="134"/>
      <c r="B11" s="135"/>
      <c r="C11" s="135"/>
      <c r="D11" s="135"/>
      <c r="E11" s="135"/>
      <c r="F11" s="135"/>
    </row>
    <row r="12" spans="1:6" s="88" customFormat="1" ht="13.2" x14ac:dyDescent="0.25">
      <c r="A12" s="228" t="s">
        <v>270</v>
      </c>
      <c r="B12" s="228"/>
      <c r="C12" s="228"/>
      <c r="D12" s="228"/>
      <c r="E12" s="228"/>
      <c r="F12" s="228"/>
    </row>
    <row r="13" spans="1:6" s="88" customFormat="1" ht="36" x14ac:dyDescent="0.25">
      <c r="A13" s="102" t="s">
        <v>155</v>
      </c>
      <c r="B13" s="102" t="s">
        <v>271</v>
      </c>
      <c r="C13" s="102" t="s">
        <v>200</v>
      </c>
      <c r="D13" s="102" t="s">
        <v>272</v>
      </c>
      <c r="E13" s="102" t="s">
        <v>273</v>
      </c>
      <c r="F13" s="102" t="s">
        <v>274</v>
      </c>
    </row>
    <row r="14" spans="1:6" s="88" customFormat="1" ht="60" x14ac:dyDescent="0.25">
      <c r="A14" s="102">
        <v>1</v>
      </c>
      <c r="B14" s="103" t="s">
        <v>275</v>
      </c>
      <c r="C14" s="96" t="s">
        <v>276</v>
      </c>
      <c r="D14" s="133">
        <v>7032</v>
      </c>
      <c r="E14" s="99">
        <f>'Plan6 - Valor Unitário PA1'!F20</f>
        <v>0</v>
      </c>
      <c r="F14" s="97">
        <f>D14*E14</f>
        <v>0</v>
      </c>
    </row>
    <row r="15" spans="1:6" s="88" customFormat="1" ht="13.2" x14ac:dyDescent="0.25">
      <c r="A15" s="102">
        <v>2</v>
      </c>
      <c r="B15" s="103" t="s">
        <v>277</v>
      </c>
      <c r="C15" s="96" t="s">
        <v>276</v>
      </c>
      <c r="D15" s="133">
        <v>900</v>
      </c>
      <c r="E15" s="125">
        <f>'Plan7 - Valor Unitário PA2'!F20</f>
        <v>0</v>
      </c>
      <c r="F15" s="97">
        <f>D15*E15</f>
        <v>0</v>
      </c>
    </row>
    <row r="16" spans="1:6" s="88" customFormat="1" ht="13.2" x14ac:dyDescent="0.25">
      <c r="A16" s="102">
        <v>3</v>
      </c>
      <c r="B16" s="222" t="s">
        <v>278</v>
      </c>
      <c r="C16" s="223"/>
      <c r="D16" s="223"/>
      <c r="E16" s="224"/>
      <c r="F16" s="130">
        <f>SUM(F14:F15)</f>
        <v>0</v>
      </c>
    </row>
    <row r="17" spans="1:6" s="88" customFormat="1" ht="13.2" x14ac:dyDescent="0.25">
      <c r="A17" s="102">
        <v>4</v>
      </c>
      <c r="B17" s="222" t="s">
        <v>279</v>
      </c>
      <c r="C17" s="223"/>
      <c r="D17" s="223"/>
      <c r="E17" s="224"/>
      <c r="F17" s="130">
        <f>F16*12</f>
        <v>0</v>
      </c>
    </row>
    <row r="18" spans="1:6" s="88" customFormat="1" ht="24" x14ac:dyDescent="0.25">
      <c r="A18" s="102" t="s">
        <v>155</v>
      </c>
      <c r="B18" s="102" t="s">
        <v>280</v>
      </c>
      <c r="C18" s="102" t="s">
        <v>200</v>
      </c>
      <c r="D18" s="102" t="s">
        <v>272</v>
      </c>
      <c r="E18" s="102" t="s">
        <v>273</v>
      </c>
      <c r="F18" s="102" t="s">
        <v>274</v>
      </c>
    </row>
    <row r="19" spans="1:6" s="88" customFormat="1" ht="13.2" x14ac:dyDescent="0.25">
      <c r="A19" s="102">
        <v>5</v>
      </c>
      <c r="B19" s="94" t="s">
        <v>281</v>
      </c>
      <c r="C19" s="96" t="s">
        <v>282</v>
      </c>
      <c r="D19" s="133">
        <v>10000</v>
      </c>
      <c r="E19" s="121"/>
      <c r="F19" s="99">
        <f>D19*E19</f>
        <v>0</v>
      </c>
    </row>
    <row r="20" spans="1:6" s="88" customFormat="1" ht="13.2" x14ac:dyDescent="0.25">
      <c r="A20" s="102">
        <v>6</v>
      </c>
      <c r="B20" s="94" t="s">
        <v>283</v>
      </c>
      <c r="C20" s="96" t="s">
        <v>282</v>
      </c>
      <c r="D20" s="133">
        <v>20000</v>
      </c>
      <c r="E20" s="121"/>
      <c r="F20" s="99">
        <f t="shared" ref="F20:F23" si="0">D20*E20</f>
        <v>0</v>
      </c>
    </row>
    <row r="21" spans="1:6" s="88" customFormat="1" ht="36" x14ac:dyDescent="0.25">
      <c r="A21" s="102">
        <v>7</v>
      </c>
      <c r="B21" s="103" t="s">
        <v>284</v>
      </c>
      <c r="C21" s="96" t="s">
        <v>285</v>
      </c>
      <c r="D21" s="133">
        <v>88</v>
      </c>
      <c r="E21" s="121"/>
      <c r="F21" s="99">
        <f t="shared" si="0"/>
        <v>0</v>
      </c>
    </row>
    <row r="22" spans="1:6" s="88" customFormat="1" ht="24" x14ac:dyDescent="0.25">
      <c r="A22" s="102">
        <v>8</v>
      </c>
      <c r="B22" s="103" t="s">
        <v>286</v>
      </c>
      <c r="C22" s="96" t="s">
        <v>285</v>
      </c>
      <c r="D22" s="133">
        <v>88</v>
      </c>
      <c r="E22" s="121"/>
      <c r="F22" s="99">
        <f t="shared" si="0"/>
        <v>0</v>
      </c>
    </row>
    <row r="23" spans="1:6" s="88" customFormat="1" ht="60" x14ac:dyDescent="0.25">
      <c r="A23" s="102">
        <v>9</v>
      </c>
      <c r="B23" s="103" t="s">
        <v>287</v>
      </c>
      <c r="C23" s="96" t="s">
        <v>285</v>
      </c>
      <c r="D23" s="133">
        <v>120</v>
      </c>
      <c r="E23" s="121"/>
      <c r="F23" s="99">
        <f t="shared" si="0"/>
        <v>0</v>
      </c>
    </row>
    <row r="24" spans="1:6" s="88" customFormat="1" ht="13.2" x14ac:dyDescent="0.25">
      <c r="A24" s="102">
        <v>10</v>
      </c>
      <c r="B24" s="245" t="s">
        <v>288</v>
      </c>
      <c r="C24" s="245"/>
      <c r="D24" s="245"/>
      <c r="E24" s="245"/>
      <c r="F24" s="99">
        <f>SUM(F19:F23)</f>
        <v>0</v>
      </c>
    </row>
    <row r="25" spans="1:6" s="88" customFormat="1" ht="13.2" x14ac:dyDescent="0.25">
      <c r="A25" s="102">
        <v>11</v>
      </c>
      <c r="B25" s="245" t="s">
        <v>289</v>
      </c>
      <c r="C25" s="245"/>
      <c r="D25" s="245"/>
      <c r="E25" s="245"/>
      <c r="F25" s="130">
        <f>F24*12</f>
        <v>0</v>
      </c>
    </row>
    <row r="26" spans="1:6" s="88" customFormat="1" ht="13.2" x14ac:dyDescent="0.25">
      <c r="A26" s="102">
        <v>12</v>
      </c>
      <c r="B26" s="245" t="s">
        <v>290</v>
      </c>
      <c r="C26" s="245"/>
      <c r="D26" s="245"/>
      <c r="E26" s="245"/>
      <c r="F26" s="119">
        <f>F17+F25</f>
        <v>0</v>
      </c>
    </row>
  </sheetData>
  <sheetProtection selectLockedCells="1"/>
  <customSheetViews>
    <customSheetView guid="{68A8CE5E-1919-4E29-BC99-1D91CF2327FE}" showPageBreaks="1" showGridLines="0" view="pageLayout">
      <selection activeCell="A6" sqref="A6:D6"/>
      <pageMargins left="0.6692913385826772" right="0.51181102362204722" top="0.19685039370078741" bottom="0.39370078740157483" header="0.31496062992125984" footer="0.31496062992125984"/>
      <pageSetup paperSize="9" orientation="landscape" r:id="rId1"/>
      <headerFooter>
        <oddHeader xml:space="preserve">&amp;C
</oddHeader>
      </headerFooter>
    </customSheetView>
  </customSheetViews>
  <mergeCells count="11">
    <mergeCell ref="B26:E26"/>
    <mergeCell ref="E7:F7"/>
    <mergeCell ref="E8:F8"/>
    <mergeCell ref="A7:D7"/>
    <mergeCell ref="A8:D8"/>
    <mergeCell ref="A10:F10"/>
    <mergeCell ref="A12:F12"/>
    <mergeCell ref="B16:E16"/>
    <mergeCell ref="B17:E17"/>
    <mergeCell ref="B24:E24"/>
    <mergeCell ref="B25:E25"/>
  </mergeCells>
  <pageMargins left="1.2598425196850394" right="0.51181102362204722" top="1.1811023622047245" bottom="0.39370078740157483" header="0.31496062992125984" footer="0.31496062992125984"/>
  <pageSetup paperSize="9" scale="94" orientation="landscape" r:id="rId2"/>
  <headerFooter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XFA266"/>
  <sheetViews>
    <sheetView view="pageBreakPreview" zoomScaleNormal="100" zoomScaleSheetLayoutView="100" workbookViewId="0">
      <selection activeCell="C10" sqref="C10"/>
    </sheetView>
  </sheetViews>
  <sheetFormatPr defaultColWidth="0" defaultRowHeight="12" customHeight="1" zeroHeight="1" x14ac:dyDescent="0.25"/>
  <cols>
    <col min="1" max="1" width="5" style="23" customWidth="1"/>
    <col min="2" max="2" width="40.109375" style="23" customWidth="1"/>
    <col min="3" max="3" width="18" style="23" customWidth="1"/>
    <col min="4" max="4" width="18.21875" style="23" customWidth="1"/>
    <col min="5" max="5" width="6" style="23" hidden="1"/>
    <col min="6" max="16381" width="9.109375" style="23" hidden="1"/>
    <col min="16382" max="16384" width="8.5546875" style="23" hidden="1"/>
  </cols>
  <sheetData>
    <row r="1" spans="1:4" ht="13.2" x14ac:dyDescent="0.25">
      <c r="A1" s="1" t="s">
        <v>103</v>
      </c>
      <c r="B1" s="21"/>
      <c r="C1" s="21"/>
      <c r="D1" s="22"/>
    </row>
    <row r="2" spans="1:4" ht="13.2" x14ac:dyDescent="0.25">
      <c r="A2" s="1" t="s">
        <v>104</v>
      </c>
      <c r="B2" s="24"/>
      <c r="C2" s="25"/>
      <c r="D2" s="26"/>
    </row>
    <row r="3" spans="1:4" ht="13.2" x14ac:dyDescent="0.25">
      <c r="A3" s="1" t="s">
        <v>105</v>
      </c>
      <c r="B3" s="24"/>
      <c r="C3" s="24"/>
      <c r="D3" s="27"/>
    </row>
    <row r="4" spans="1:4" ht="13.2" x14ac:dyDescent="0.25">
      <c r="A4" s="1" t="s">
        <v>106</v>
      </c>
      <c r="B4" s="24"/>
      <c r="C4" s="24"/>
      <c r="D4" s="27"/>
    </row>
    <row r="5" spans="1:4" ht="13.2" x14ac:dyDescent="0.25">
      <c r="A5" s="1" t="s">
        <v>107</v>
      </c>
      <c r="B5" s="24"/>
      <c r="C5" s="24"/>
      <c r="D5" s="27"/>
    </row>
    <row r="6" spans="1:4" x14ac:dyDescent="0.25">
      <c r="A6" s="28"/>
      <c r="B6" s="29"/>
      <c r="C6" s="29"/>
      <c r="D6" s="30"/>
    </row>
    <row r="7" spans="1:4" x14ac:dyDescent="0.25">
      <c r="A7" s="31"/>
      <c r="B7" s="31"/>
      <c r="C7" s="31"/>
      <c r="D7" s="31"/>
    </row>
    <row r="8" spans="1:4" ht="12.75" customHeight="1" x14ac:dyDescent="0.25">
      <c r="A8" s="195" t="s">
        <v>110</v>
      </c>
      <c r="B8" s="195"/>
      <c r="C8" s="196" t="s">
        <v>130</v>
      </c>
      <c r="D8" s="196"/>
    </row>
    <row r="9" spans="1:4" ht="13.2" x14ac:dyDescent="0.25">
      <c r="A9" s="195" t="s">
        <v>33</v>
      </c>
      <c r="B9" s="195"/>
      <c r="C9" s="263" t="s">
        <v>323</v>
      </c>
      <c r="D9" s="196"/>
    </row>
    <row r="10" spans="1:4" s="32" customFormat="1" x14ac:dyDescent="0.25"/>
    <row r="11" spans="1:4" s="32" customFormat="1" ht="13.2" x14ac:dyDescent="0.25">
      <c r="A11" s="197" t="s">
        <v>34</v>
      </c>
      <c r="B11" s="197"/>
      <c r="C11" s="197"/>
      <c r="D11" s="197"/>
    </row>
    <row r="12" spans="1:4" s="32" customFormat="1" ht="26.4" x14ac:dyDescent="0.25">
      <c r="A12" s="191" t="s">
        <v>48</v>
      </c>
      <c r="B12" s="191"/>
      <c r="C12" s="33" t="s">
        <v>35</v>
      </c>
      <c r="D12" s="33" t="s">
        <v>36</v>
      </c>
    </row>
    <row r="13" spans="1:4" s="32" customFormat="1" ht="25.2" customHeight="1" x14ac:dyDescent="0.25">
      <c r="A13" s="204" t="s">
        <v>146</v>
      </c>
      <c r="B13" s="205"/>
      <c r="C13" s="2" t="s">
        <v>132</v>
      </c>
      <c r="D13" s="12">
        <v>58</v>
      </c>
    </row>
    <row r="14" spans="1:4" s="32" customFormat="1" ht="13.2" x14ac:dyDescent="0.25">
      <c r="A14" s="206"/>
      <c r="B14" s="207"/>
      <c r="C14" s="207"/>
      <c r="D14" s="207"/>
    </row>
    <row r="15" spans="1:4" s="32" customFormat="1" ht="13.2" x14ac:dyDescent="0.25">
      <c r="A15" s="34" t="s">
        <v>2</v>
      </c>
      <c r="B15" s="195" t="s">
        <v>122</v>
      </c>
      <c r="C15" s="195"/>
      <c r="D15" s="3"/>
    </row>
    <row r="16" spans="1:4" s="32" customFormat="1" ht="13.2" x14ac:dyDescent="0.25">
      <c r="A16" s="34" t="s">
        <v>4</v>
      </c>
      <c r="B16" s="195" t="s">
        <v>37</v>
      </c>
      <c r="C16" s="195"/>
      <c r="D16" s="35" t="s">
        <v>109</v>
      </c>
    </row>
    <row r="17" spans="1:8" s="32" customFormat="1" ht="13.2" x14ac:dyDescent="0.25">
      <c r="A17" s="34" t="s">
        <v>5</v>
      </c>
      <c r="B17" s="195" t="s">
        <v>79</v>
      </c>
      <c r="C17" s="195"/>
      <c r="D17" s="4"/>
      <c r="F17" s="192"/>
      <c r="G17" s="192"/>
      <c r="H17" s="192"/>
    </row>
    <row r="18" spans="1:8" s="32" customFormat="1" ht="28.5" customHeight="1" x14ac:dyDescent="0.25">
      <c r="A18" s="34" t="s">
        <v>6</v>
      </c>
      <c r="B18" s="193" t="s">
        <v>108</v>
      </c>
      <c r="C18" s="194"/>
      <c r="D18" s="4"/>
    </row>
    <row r="19" spans="1:8" s="32" customFormat="1" ht="13.2" x14ac:dyDescent="0.25">
      <c r="A19" s="34" t="s">
        <v>7</v>
      </c>
      <c r="B19" s="195" t="s">
        <v>38</v>
      </c>
      <c r="C19" s="195"/>
      <c r="D19" s="82">
        <v>12</v>
      </c>
    </row>
    <row r="20" spans="1:8" s="32" customFormat="1" x14ac:dyDescent="0.25">
      <c r="A20" s="37"/>
      <c r="B20" s="37"/>
      <c r="C20" s="38"/>
      <c r="D20" s="37"/>
    </row>
    <row r="21" spans="1:8" s="32" customFormat="1" ht="13.2" x14ac:dyDescent="0.25">
      <c r="A21" s="190" t="s">
        <v>39</v>
      </c>
      <c r="B21" s="190"/>
      <c r="C21" s="190"/>
      <c r="D21" s="190"/>
    </row>
    <row r="22" spans="1:8" s="32" customFormat="1" ht="30" customHeight="1" x14ac:dyDescent="0.25">
      <c r="A22" s="191" t="s">
        <v>40</v>
      </c>
      <c r="B22" s="191"/>
      <c r="C22" s="191"/>
      <c r="D22" s="191"/>
    </row>
    <row r="23" spans="1:8" s="32" customFormat="1" ht="105.6" x14ac:dyDescent="0.25">
      <c r="A23" s="34">
        <v>1</v>
      </c>
      <c r="B23" s="189" t="s">
        <v>76</v>
      </c>
      <c r="C23" s="189"/>
      <c r="D23" s="82" t="s">
        <v>139</v>
      </c>
    </row>
    <row r="24" spans="1:8" s="32" customFormat="1" ht="13.2" x14ac:dyDescent="0.25">
      <c r="A24" s="34">
        <v>2</v>
      </c>
      <c r="B24" s="189" t="s">
        <v>77</v>
      </c>
      <c r="C24" s="189"/>
      <c r="D24" s="137"/>
    </row>
    <row r="25" spans="1:8" s="32" customFormat="1" ht="13.2" x14ac:dyDescent="0.25">
      <c r="A25" s="34">
        <v>3</v>
      </c>
      <c r="B25" s="189" t="s">
        <v>78</v>
      </c>
      <c r="C25" s="189"/>
      <c r="D25" s="39"/>
    </row>
    <row r="26" spans="1:8" s="32" customFormat="1" ht="13.2" x14ac:dyDescent="0.25">
      <c r="A26" s="34">
        <v>4</v>
      </c>
      <c r="B26" s="189" t="s">
        <v>41</v>
      </c>
      <c r="C26" s="189"/>
      <c r="D26" s="82" t="s">
        <v>146</v>
      </c>
    </row>
    <row r="27" spans="1:8" s="32" customFormat="1" ht="13.2" x14ac:dyDescent="0.25">
      <c r="A27" s="34">
        <v>5</v>
      </c>
      <c r="B27" s="189" t="s">
        <v>42</v>
      </c>
      <c r="C27" s="189"/>
      <c r="D27" s="3"/>
    </row>
    <row r="28" spans="1:8" s="32" customFormat="1" ht="13.2" x14ac:dyDescent="0.25">
      <c r="A28" s="40"/>
      <c r="B28" s="40"/>
      <c r="C28" s="40"/>
      <c r="D28" s="41"/>
    </row>
    <row r="29" spans="1:8" s="32" customFormat="1" ht="13.2" x14ac:dyDescent="0.25">
      <c r="A29" s="40"/>
      <c r="B29" s="40"/>
      <c r="C29" s="40"/>
      <c r="D29" s="41"/>
    </row>
    <row r="30" spans="1:8" s="32" customFormat="1" ht="13.2" x14ac:dyDescent="0.25">
      <c r="A30" s="190" t="s">
        <v>43</v>
      </c>
      <c r="B30" s="190"/>
      <c r="C30" s="190"/>
      <c r="D30" s="190"/>
    </row>
    <row r="31" spans="1:8" s="32" customFormat="1" ht="13.2" x14ac:dyDescent="0.25">
      <c r="A31" s="77">
        <v>1</v>
      </c>
      <c r="B31" s="191" t="s">
        <v>0</v>
      </c>
      <c r="C31" s="191"/>
      <c r="D31" s="77" t="s">
        <v>1</v>
      </c>
    </row>
    <row r="32" spans="1:8" s="32" customFormat="1" ht="13.2" x14ac:dyDescent="0.25">
      <c r="A32" s="43" t="s">
        <v>2</v>
      </c>
      <c r="B32" s="189" t="s">
        <v>3</v>
      </c>
      <c r="C32" s="189"/>
      <c r="D32" s="5"/>
    </row>
    <row r="33" spans="1:4" s="32" customFormat="1" ht="13.2" x14ac:dyDescent="0.25">
      <c r="A33" s="43" t="s">
        <v>4</v>
      </c>
      <c r="B33" s="189" t="s">
        <v>11</v>
      </c>
      <c r="C33" s="189"/>
      <c r="D33" s="136"/>
    </row>
    <row r="34" spans="1:4" s="32" customFormat="1" ht="15" customHeight="1" x14ac:dyDescent="0.25">
      <c r="A34" s="163" t="s">
        <v>81</v>
      </c>
      <c r="B34" s="164"/>
      <c r="C34" s="165"/>
      <c r="D34" s="45">
        <f>SUM(D32:D33)</f>
        <v>0</v>
      </c>
    </row>
    <row r="35" spans="1:4" s="32" customFormat="1" ht="24" customHeight="1" x14ac:dyDescent="0.25">
      <c r="A35" s="166" t="s">
        <v>111</v>
      </c>
      <c r="B35" s="167"/>
      <c r="C35" s="167"/>
      <c r="D35" s="167"/>
    </row>
    <row r="36" spans="1:4" s="32" customFormat="1" ht="13.2" x14ac:dyDescent="0.25">
      <c r="A36" s="168"/>
      <c r="B36" s="169"/>
      <c r="C36" s="169"/>
      <c r="D36" s="169"/>
    </row>
    <row r="37" spans="1:4" s="32" customFormat="1" ht="15" customHeight="1" x14ac:dyDescent="0.25">
      <c r="A37" s="168" t="s">
        <v>49</v>
      </c>
      <c r="B37" s="169"/>
      <c r="C37" s="169"/>
      <c r="D37" s="169"/>
    </row>
    <row r="38" spans="1:4" s="46" customFormat="1" ht="15" customHeight="1" x14ac:dyDescent="0.25">
      <c r="A38" s="168" t="s">
        <v>50</v>
      </c>
      <c r="B38" s="169"/>
      <c r="C38" s="169"/>
      <c r="D38" s="169"/>
    </row>
    <row r="39" spans="1:4" s="32" customFormat="1" ht="25.5" customHeight="1" x14ac:dyDescent="0.25">
      <c r="A39" s="47" t="s">
        <v>51</v>
      </c>
      <c r="B39" s="47" t="s">
        <v>57</v>
      </c>
      <c r="C39" s="47" t="s">
        <v>15</v>
      </c>
      <c r="D39" s="47" t="s">
        <v>1</v>
      </c>
    </row>
    <row r="40" spans="1:4" s="32" customFormat="1" ht="13.2" x14ac:dyDescent="0.25">
      <c r="A40" s="48" t="s">
        <v>2</v>
      </c>
      <c r="B40" s="49" t="s">
        <v>112</v>
      </c>
      <c r="C40" s="50">
        <f>'1 - Coordenador de Atendimento'!C40</f>
        <v>8.3299999999999999E-2</v>
      </c>
      <c r="D40" s="51">
        <f>C40*D34</f>
        <v>0</v>
      </c>
    </row>
    <row r="41" spans="1:4" s="32" customFormat="1" ht="26.4" x14ac:dyDescent="0.25">
      <c r="A41" s="48" t="s">
        <v>4</v>
      </c>
      <c r="B41" s="49" t="s">
        <v>128</v>
      </c>
      <c r="C41" s="50">
        <f>'1 - Coordenador de Atendimento'!C41</f>
        <v>2.7777777777777776E-2</v>
      </c>
      <c r="D41" s="51">
        <f>D34*C41</f>
        <v>0</v>
      </c>
    </row>
    <row r="42" spans="1:4" s="32" customFormat="1" ht="13.2" x14ac:dyDescent="0.25">
      <c r="A42" s="146" t="s">
        <v>99</v>
      </c>
      <c r="B42" s="146"/>
      <c r="C42" s="53">
        <f>SUM(C40:C41)</f>
        <v>0.11107777777777778</v>
      </c>
      <c r="D42" s="54">
        <f>SUM(D40:D41)</f>
        <v>0</v>
      </c>
    </row>
    <row r="43" spans="1:4" s="32" customFormat="1" ht="26.4" x14ac:dyDescent="0.25">
      <c r="A43" s="48" t="s">
        <v>5</v>
      </c>
      <c r="B43" s="49" t="s">
        <v>100</v>
      </c>
      <c r="C43" s="52">
        <f>'1 - Coordenador de Atendimento'!C43</f>
        <v>3.7544288888888888E-2</v>
      </c>
      <c r="D43" s="51">
        <f>D34*C43</f>
        <v>0</v>
      </c>
    </row>
    <row r="44" spans="1:4" s="32" customFormat="1" ht="13.2" x14ac:dyDescent="0.25">
      <c r="A44" s="146" t="s">
        <v>80</v>
      </c>
      <c r="B44" s="146"/>
      <c r="C44" s="53">
        <f>SUM(C42:C43)</f>
        <v>0.14862206666666666</v>
      </c>
      <c r="D44" s="54">
        <f>SUM(D42:D43)</f>
        <v>0</v>
      </c>
    </row>
    <row r="45" spans="1:4" s="32" customFormat="1" ht="53.25" customHeight="1" x14ac:dyDescent="0.25">
      <c r="A45" s="170" t="s">
        <v>113</v>
      </c>
      <c r="B45" s="171"/>
      <c r="C45" s="171"/>
      <c r="D45" s="172"/>
    </row>
    <row r="46" spans="1:4" s="32" customFormat="1" ht="40.5" customHeight="1" x14ac:dyDescent="0.25">
      <c r="A46" s="173" t="s">
        <v>114</v>
      </c>
      <c r="B46" s="174"/>
      <c r="C46" s="174"/>
      <c r="D46" s="175"/>
    </row>
    <row r="47" spans="1:4" s="32" customFormat="1" ht="51.75" customHeight="1" x14ac:dyDescent="0.25">
      <c r="A47" s="176" t="s">
        <v>115</v>
      </c>
      <c r="B47" s="177"/>
      <c r="C47" s="177"/>
      <c r="D47" s="178"/>
    </row>
    <row r="48" spans="1:4" s="32" customFormat="1" ht="15" customHeight="1" x14ac:dyDescent="0.25">
      <c r="A48" s="55"/>
      <c r="B48" s="56"/>
      <c r="C48" s="56"/>
      <c r="D48" s="56"/>
    </row>
    <row r="49" spans="1:4" s="32" customFormat="1" ht="25.5" customHeight="1" x14ac:dyDescent="0.25">
      <c r="A49" s="142" t="s">
        <v>52</v>
      </c>
      <c r="B49" s="143"/>
      <c r="C49" s="143"/>
      <c r="D49" s="143"/>
    </row>
    <row r="50" spans="1:4" s="32" customFormat="1" ht="17.25" customHeight="1" x14ac:dyDescent="0.25">
      <c r="A50" s="57" t="s">
        <v>56</v>
      </c>
      <c r="B50" s="57" t="s">
        <v>58</v>
      </c>
      <c r="C50" s="57" t="s">
        <v>15</v>
      </c>
      <c r="D50" s="57" t="s">
        <v>1</v>
      </c>
    </row>
    <row r="51" spans="1:4" s="32" customFormat="1" ht="13.2" x14ac:dyDescent="0.25">
      <c r="A51" s="58" t="s">
        <v>2</v>
      </c>
      <c r="B51" s="59" t="s">
        <v>16</v>
      </c>
      <c r="C51" s="91">
        <f>'1 - Coordenador de Atendimento'!C51</f>
        <v>0.2</v>
      </c>
      <c r="D51" s="61">
        <f>D34*C51</f>
        <v>0</v>
      </c>
    </row>
    <row r="52" spans="1:4" s="32" customFormat="1" ht="13.2" x14ac:dyDescent="0.25">
      <c r="A52" s="58" t="s">
        <v>4</v>
      </c>
      <c r="B52" s="59" t="s">
        <v>18</v>
      </c>
      <c r="C52" s="60">
        <f>'1 - Coordenador de Atendimento'!C52</f>
        <v>2.5000000000000001E-2</v>
      </c>
      <c r="D52" s="61">
        <f>D34*C52</f>
        <v>0</v>
      </c>
    </row>
    <row r="53" spans="1:4" s="32" customFormat="1" ht="13.2" x14ac:dyDescent="0.25">
      <c r="A53" s="58" t="s">
        <v>5</v>
      </c>
      <c r="B53" s="59" t="s">
        <v>53</v>
      </c>
      <c r="C53" s="91">
        <f>'1 - Coordenador de Atendimento'!C53</f>
        <v>0</v>
      </c>
      <c r="D53" s="61">
        <f>D34*C53</f>
        <v>0</v>
      </c>
    </row>
    <row r="54" spans="1:4" s="32" customFormat="1" ht="13.2" x14ac:dyDescent="0.25">
      <c r="A54" s="58" t="s">
        <v>6</v>
      </c>
      <c r="B54" s="59" t="s">
        <v>54</v>
      </c>
      <c r="C54" s="60">
        <f>'1 - Coordenador de Atendimento'!C54</f>
        <v>1.4999999999999999E-2</v>
      </c>
      <c r="D54" s="61">
        <f>D34*C54</f>
        <v>0</v>
      </c>
    </row>
    <row r="55" spans="1:4" s="32" customFormat="1" ht="13.2" x14ac:dyDescent="0.25">
      <c r="A55" s="58" t="s">
        <v>7</v>
      </c>
      <c r="B55" s="59" t="s">
        <v>55</v>
      </c>
      <c r="C55" s="60">
        <f>'1 - Coordenador de Atendimento'!C55</f>
        <v>0.01</v>
      </c>
      <c r="D55" s="61">
        <f>D34*C55</f>
        <v>0</v>
      </c>
    </row>
    <row r="56" spans="1:4" s="32" customFormat="1" ht="13.2" x14ac:dyDescent="0.25">
      <c r="A56" s="58" t="s">
        <v>8</v>
      </c>
      <c r="B56" s="59" t="s">
        <v>20</v>
      </c>
      <c r="C56" s="60">
        <f>'1 - Coordenador de Atendimento'!C56</f>
        <v>6.0000000000000001E-3</v>
      </c>
      <c r="D56" s="61">
        <f>D34*C56</f>
        <v>0</v>
      </c>
    </row>
    <row r="57" spans="1:4" s="32" customFormat="1" ht="13.2" x14ac:dyDescent="0.25">
      <c r="A57" s="58" t="s">
        <v>9</v>
      </c>
      <c r="B57" s="59" t="s">
        <v>17</v>
      </c>
      <c r="C57" s="60">
        <f>'1 - Coordenador de Atendimento'!C57</f>
        <v>2E-3</v>
      </c>
      <c r="D57" s="61">
        <f>D34*C57</f>
        <v>0</v>
      </c>
    </row>
    <row r="58" spans="1:4" s="32" customFormat="1" ht="13.2" x14ac:dyDescent="0.25">
      <c r="A58" s="58" t="s">
        <v>10</v>
      </c>
      <c r="B58" s="59" t="s">
        <v>19</v>
      </c>
      <c r="C58" s="60">
        <f>'1 - Coordenador de Atendimento'!C58</f>
        <v>0.08</v>
      </c>
      <c r="D58" s="61">
        <f>D34*C58</f>
        <v>0</v>
      </c>
    </row>
    <row r="59" spans="1:4" s="32" customFormat="1" ht="13.2" x14ac:dyDescent="0.25">
      <c r="A59" s="179" t="s">
        <v>82</v>
      </c>
      <c r="B59" s="179"/>
      <c r="C59" s="63">
        <f>SUM(C51:C58)</f>
        <v>0.33800000000000002</v>
      </c>
      <c r="D59" s="64">
        <f>SUM(D51:D58)</f>
        <v>0</v>
      </c>
    </row>
    <row r="60" spans="1:4" s="32" customFormat="1" ht="20.399999999999999" customHeight="1" x14ac:dyDescent="0.25">
      <c r="A60" s="180" t="s">
        <v>140</v>
      </c>
      <c r="B60" s="181"/>
      <c r="C60" s="181"/>
      <c r="D60" s="182"/>
    </row>
    <row r="61" spans="1:4" s="32" customFormat="1" ht="17.399999999999999" customHeight="1" x14ac:dyDescent="0.25">
      <c r="A61" s="183" t="s">
        <v>141</v>
      </c>
      <c r="B61" s="184"/>
      <c r="C61" s="184"/>
      <c r="D61" s="185"/>
    </row>
    <row r="62" spans="1:4" s="32" customFormat="1" ht="22.2" customHeight="1" x14ac:dyDescent="0.25">
      <c r="A62" s="186" t="s">
        <v>142</v>
      </c>
      <c r="B62" s="187"/>
      <c r="C62" s="187"/>
      <c r="D62" s="188"/>
    </row>
    <row r="63" spans="1:4" s="32" customFormat="1" ht="15" customHeight="1" x14ac:dyDescent="0.25">
      <c r="A63" s="56"/>
      <c r="B63" s="56"/>
      <c r="C63" s="56"/>
      <c r="D63" s="56"/>
    </row>
    <row r="64" spans="1:4" s="32" customFormat="1" ht="15" customHeight="1" x14ac:dyDescent="0.25">
      <c r="A64" s="142" t="s">
        <v>59</v>
      </c>
      <c r="B64" s="143"/>
      <c r="C64" s="143"/>
      <c r="D64" s="143"/>
    </row>
    <row r="65" spans="1:4" s="32" customFormat="1" ht="39.6" x14ac:dyDescent="0.25">
      <c r="A65" s="65" t="s">
        <v>61</v>
      </c>
      <c r="B65" s="65" t="s">
        <v>12</v>
      </c>
      <c r="C65" s="65" t="s">
        <v>32</v>
      </c>
      <c r="D65" s="65" t="s">
        <v>47</v>
      </c>
    </row>
    <row r="66" spans="1:4" s="32" customFormat="1" ht="13.2" x14ac:dyDescent="0.25">
      <c r="A66" s="34" t="s">
        <v>2</v>
      </c>
      <c r="B66" s="66" t="s">
        <v>133</v>
      </c>
      <c r="C66" s="5">
        <f>'1 - Coordenador de Atendimento'!C66</f>
        <v>0</v>
      </c>
      <c r="D66" s="8">
        <f>IF((C66*24*2)-(D32*6%)&gt;0,(C66*24*2)-(D32*6%),0)</f>
        <v>0</v>
      </c>
    </row>
    <row r="67" spans="1:4" s="32" customFormat="1" ht="33.6" x14ac:dyDescent="0.25">
      <c r="A67" s="34" t="s">
        <v>4</v>
      </c>
      <c r="B67" s="67" t="s">
        <v>134</v>
      </c>
      <c r="C67" s="5">
        <f>'1 - Coordenador de Atendimento'!C67</f>
        <v>0</v>
      </c>
      <c r="D67" s="8">
        <f>C67*24</f>
        <v>0</v>
      </c>
    </row>
    <row r="68" spans="1:4" s="32" customFormat="1" ht="23.4" x14ac:dyDescent="0.25">
      <c r="A68" s="34" t="s">
        <v>5</v>
      </c>
      <c r="B68" s="66" t="s">
        <v>129</v>
      </c>
      <c r="C68" s="152">
        <f>'1 - Coordenador de Atendimento'!C68:D68</f>
        <v>0</v>
      </c>
      <c r="D68" s="153"/>
    </row>
    <row r="69" spans="1:4" s="32" customFormat="1" ht="23.4" x14ac:dyDescent="0.25">
      <c r="A69" s="34" t="s">
        <v>6</v>
      </c>
      <c r="B69" s="66" t="s">
        <v>116</v>
      </c>
      <c r="C69" s="152">
        <f>'1 - Coordenador de Atendimento'!C69:D69</f>
        <v>0</v>
      </c>
      <c r="D69" s="153"/>
    </row>
    <row r="70" spans="1:4" s="32" customFormat="1" ht="13.2" x14ac:dyDescent="0.25">
      <c r="A70" s="68"/>
      <c r="B70" s="71" t="s">
        <v>83</v>
      </c>
      <c r="C70" s="156">
        <f>D66+D67+C68+C69</f>
        <v>0</v>
      </c>
      <c r="D70" s="157"/>
    </row>
    <row r="71" spans="1:4" s="32" customFormat="1" ht="24.6" customHeight="1" x14ac:dyDescent="0.25">
      <c r="A71" s="158" t="s">
        <v>123</v>
      </c>
      <c r="B71" s="159"/>
      <c r="C71" s="159"/>
      <c r="D71" s="159"/>
    </row>
    <row r="72" spans="1:4" s="32" customFormat="1" ht="29.25" customHeight="1" x14ac:dyDescent="0.25">
      <c r="A72" s="142" t="s">
        <v>60</v>
      </c>
      <c r="B72" s="143"/>
      <c r="C72" s="143"/>
      <c r="D72" s="143"/>
    </row>
    <row r="73" spans="1:4" s="32" customFormat="1" ht="26.4" x14ac:dyDescent="0.25">
      <c r="A73" s="47">
        <v>2</v>
      </c>
      <c r="B73" s="47" t="s">
        <v>62</v>
      </c>
      <c r="C73" s="47" t="s">
        <v>15</v>
      </c>
      <c r="D73" s="47" t="s">
        <v>1</v>
      </c>
    </row>
    <row r="74" spans="1:4" s="32" customFormat="1" ht="26.4" x14ac:dyDescent="0.25">
      <c r="A74" s="82" t="s">
        <v>51</v>
      </c>
      <c r="B74" s="70" t="s">
        <v>57</v>
      </c>
      <c r="C74" s="15">
        <f>C44</f>
        <v>0.14862206666666666</v>
      </c>
      <c r="D74" s="11">
        <f>D44</f>
        <v>0</v>
      </c>
    </row>
    <row r="75" spans="1:4" s="32" customFormat="1" ht="13.2" x14ac:dyDescent="0.25">
      <c r="A75" s="82" t="s">
        <v>56</v>
      </c>
      <c r="B75" s="70" t="s">
        <v>58</v>
      </c>
      <c r="C75" s="15">
        <f>C59</f>
        <v>0.33800000000000002</v>
      </c>
      <c r="D75" s="11">
        <f>D59</f>
        <v>0</v>
      </c>
    </row>
    <row r="76" spans="1:4" s="32" customFormat="1" ht="13.2" x14ac:dyDescent="0.25">
      <c r="A76" s="82" t="s">
        <v>61</v>
      </c>
      <c r="B76" s="70" t="s">
        <v>12</v>
      </c>
      <c r="C76" s="15" t="s">
        <v>63</v>
      </c>
      <c r="D76" s="11">
        <f>C70</f>
        <v>0</v>
      </c>
    </row>
    <row r="77" spans="1:4" s="32" customFormat="1" ht="13.2" x14ac:dyDescent="0.25">
      <c r="A77" s="138" t="s">
        <v>84</v>
      </c>
      <c r="B77" s="138"/>
      <c r="C77" s="14" t="s">
        <v>63</v>
      </c>
      <c r="D77" s="13">
        <f>SUM(D74:D76)</f>
        <v>0</v>
      </c>
    </row>
    <row r="78" spans="1:4" s="32" customFormat="1" x14ac:dyDescent="0.25">
      <c r="A78" s="72"/>
      <c r="B78" s="73"/>
      <c r="C78" s="73"/>
      <c r="D78" s="73"/>
    </row>
    <row r="79" spans="1:4" s="32" customFormat="1" x14ac:dyDescent="0.25">
      <c r="A79" s="72"/>
      <c r="B79" s="73"/>
      <c r="C79" s="73"/>
      <c r="D79" s="73"/>
    </row>
    <row r="80" spans="1:4" s="32" customFormat="1" ht="27" customHeight="1" x14ac:dyDescent="0.25">
      <c r="A80" s="142" t="s">
        <v>85</v>
      </c>
      <c r="B80" s="143"/>
      <c r="C80" s="143"/>
      <c r="D80" s="143"/>
    </row>
    <row r="81" spans="1:4" s="32" customFormat="1" ht="18.75" customHeight="1" x14ac:dyDescent="0.25">
      <c r="A81" s="47">
        <v>3</v>
      </c>
      <c r="B81" s="47" t="s">
        <v>21</v>
      </c>
      <c r="C81" s="47" t="s">
        <v>15</v>
      </c>
      <c r="D81" s="47" t="s">
        <v>1</v>
      </c>
    </row>
    <row r="82" spans="1:4" s="32" customFormat="1" ht="13.2" x14ac:dyDescent="0.25">
      <c r="A82" s="82" t="s">
        <v>2</v>
      </c>
      <c r="B82" s="74" t="s">
        <v>22</v>
      </c>
      <c r="C82" s="6">
        <f>'1 - Coordenador de Atendimento'!C82</f>
        <v>4.1999999999999997E-3</v>
      </c>
      <c r="D82" s="11">
        <f t="shared" ref="D82:D87" si="0">D$34*C82</f>
        <v>0</v>
      </c>
    </row>
    <row r="83" spans="1:4" s="32" customFormat="1" ht="51" customHeight="1" x14ac:dyDescent="0.25">
      <c r="A83" s="82" t="s">
        <v>4</v>
      </c>
      <c r="B83" s="74" t="s">
        <v>124</v>
      </c>
      <c r="C83" s="6">
        <f>'1 - Coordenador de Atendimento'!C83</f>
        <v>3.3599999999999998E-4</v>
      </c>
      <c r="D83" s="11">
        <f t="shared" si="0"/>
        <v>0</v>
      </c>
    </row>
    <row r="84" spans="1:4" s="32" customFormat="1" ht="75.599999999999994" x14ac:dyDescent="0.25">
      <c r="A84" s="82" t="s">
        <v>5</v>
      </c>
      <c r="B84" s="74" t="s">
        <v>125</v>
      </c>
      <c r="C84" s="6">
        <f>'1 - Coordenador de Atendimento'!C84</f>
        <v>5.6784000000000001E-4</v>
      </c>
      <c r="D84" s="11">
        <f t="shared" si="0"/>
        <v>0</v>
      </c>
    </row>
    <row r="85" spans="1:4" s="32" customFormat="1" ht="13.2" x14ac:dyDescent="0.25">
      <c r="A85" s="82" t="s">
        <v>6</v>
      </c>
      <c r="B85" s="74" t="s">
        <v>23</v>
      </c>
      <c r="C85" s="6">
        <f>'1 - Coordenador de Atendimento'!C85</f>
        <v>1.9400000000000001E-2</v>
      </c>
      <c r="D85" s="11">
        <f t="shared" si="0"/>
        <v>0</v>
      </c>
    </row>
    <row r="86" spans="1:4" s="32" customFormat="1" ht="76.8" x14ac:dyDescent="0.25">
      <c r="A86" s="82" t="s">
        <v>7</v>
      </c>
      <c r="B86" s="74" t="s">
        <v>126</v>
      </c>
      <c r="C86" s="6">
        <f>'1 - Coordenador de Atendimento'!C86</f>
        <v>6.5572000000000009E-3</v>
      </c>
      <c r="D86" s="11">
        <f t="shared" si="0"/>
        <v>0</v>
      </c>
    </row>
    <row r="87" spans="1:4" s="32" customFormat="1" ht="75.599999999999994" x14ac:dyDescent="0.25">
      <c r="A87" s="82" t="s">
        <v>8</v>
      </c>
      <c r="B87" s="74" t="s">
        <v>127</v>
      </c>
      <c r="C87" s="6">
        <f>'1 - Coordenador de Atendimento'!C87</f>
        <v>2.6228800000000002E-3</v>
      </c>
      <c r="D87" s="11">
        <f t="shared" si="0"/>
        <v>0</v>
      </c>
    </row>
    <row r="88" spans="1:4" s="32" customFormat="1" ht="13.2" x14ac:dyDescent="0.25">
      <c r="A88" s="138" t="s">
        <v>86</v>
      </c>
      <c r="B88" s="138"/>
      <c r="C88" s="16">
        <f>SUM(C82:C87)</f>
        <v>3.3683919999999999E-2</v>
      </c>
      <c r="D88" s="13">
        <f>SUM(D82:D87)</f>
        <v>0</v>
      </c>
    </row>
    <row r="89" spans="1:4" s="32" customFormat="1" ht="13.2" x14ac:dyDescent="0.25">
      <c r="A89" s="55"/>
      <c r="B89" s="56"/>
      <c r="C89" s="56"/>
      <c r="D89" s="56"/>
    </row>
    <row r="90" spans="1:4" s="32" customFormat="1" ht="13.2" x14ac:dyDescent="0.25">
      <c r="A90" s="142" t="s">
        <v>64</v>
      </c>
      <c r="B90" s="143"/>
      <c r="C90" s="143"/>
      <c r="D90" s="143"/>
    </row>
    <row r="91" spans="1:4" s="32" customFormat="1" x14ac:dyDescent="0.25"/>
    <row r="92" spans="1:4" s="32" customFormat="1" ht="51" customHeight="1" x14ac:dyDescent="0.25">
      <c r="A92" s="160" t="s">
        <v>117</v>
      </c>
      <c r="B92" s="161"/>
      <c r="C92" s="161"/>
      <c r="D92" s="162"/>
    </row>
    <row r="93" spans="1:4" s="32" customFormat="1" ht="13.2" x14ac:dyDescent="0.25">
      <c r="A93" s="75"/>
      <c r="B93" s="76"/>
      <c r="C93" s="76"/>
      <c r="D93" s="76"/>
    </row>
    <row r="94" spans="1:4" s="32" customFormat="1" ht="24.75" customHeight="1" x14ac:dyDescent="0.25">
      <c r="A94" s="142" t="s">
        <v>87</v>
      </c>
      <c r="B94" s="143"/>
      <c r="C94" s="143"/>
      <c r="D94" s="143"/>
    </row>
    <row r="95" spans="1:4" s="32" customFormat="1" ht="19.5" customHeight="1" x14ac:dyDescent="0.25">
      <c r="A95" s="47" t="s">
        <v>14</v>
      </c>
      <c r="B95" s="47" t="s">
        <v>65</v>
      </c>
      <c r="C95" s="47" t="s">
        <v>15</v>
      </c>
      <c r="D95" s="47" t="s">
        <v>1</v>
      </c>
    </row>
    <row r="96" spans="1:4" s="32" customFormat="1" ht="52.8" x14ac:dyDescent="0.25">
      <c r="A96" s="82" t="s">
        <v>2</v>
      </c>
      <c r="B96" s="70" t="s">
        <v>118</v>
      </c>
      <c r="C96" s="7">
        <f>'1 - Coordenador de Atendimento'!C96</f>
        <v>9.9537037037037021E-2</v>
      </c>
      <c r="D96" s="11">
        <f t="shared" ref="D96:D101" si="1">D$34*C96</f>
        <v>0</v>
      </c>
    </row>
    <row r="97" spans="1:4" s="32" customFormat="1" ht="26.4" x14ac:dyDescent="0.25">
      <c r="A97" s="82" t="s">
        <v>4</v>
      </c>
      <c r="B97" s="70" t="s">
        <v>89</v>
      </c>
      <c r="C97" s="92">
        <f>'1 - Coordenador de Atendimento'!C97</f>
        <v>0</v>
      </c>
      <c r="D97" s="11">
        <f t="shared" si="1"/>
        <v>0</v>
      </c>
    </row>
    <row r="98" spans="1:4" s="32" customFormat="1" ht="26.4" x14ac:dyDescent="0.25">
      <c r="A98" s="82" t="s">
        <v>5</v>
      </c>
      <c r="B98" s="70" t="s">
        <v>90</v>
      </c>
      <c r="C98" s="92">
        <f>'1 - Coordenador de Atendimento'!C98</f>
        <v>0</v>
      </c>
      <c r="D98" s="11">
        <f t="shared" si="1"/>
        <v>0</v>
      </c>
    </row>
    <row r="99" spans="1:4" s="32" customFormat="1" ht="26.4" x14ac:dyDescent="0.25">
      <c r="A99" s="82" t="s">
        <v>6</v>
      </c>
      <c r="B99" s="70" t="s">
        <v>91</v>
      </c>
      <c r="C99" s="92">
        <f>'1 - Coordenador de Atendimento'!C99</f>
        <v>0</v>
      </c>
      <c r="D99" s="11">
        <f t="shared" si="1"/>
        <v>0</v>
      </c>
    </row>
    <row r="100" spans="1:4" s="32" customFormat="1" ht="26.4" x14ac:dyDescent="0.25">
      <c r="A100" s="82" t="s">
        <v>7</v>
      </c>
      <c r="B100" s="70" t="s">
        <v>92</v>
      </c>
      <c r="C100" s="92">
        <f>'1 - Coordenador de Atendimento'!C100</f>
        <v>0</v>
      </c>
      <c r="D100" s="11">
        <f t="shared" si="1"/>
        <v>0</v>
      </c>
    </row>
    <row r="101" spans="1:4" s="32" customFormat="1" ht="26.4" x14ac:dyDescent="0.25">
      <c r="A101" s="82" t="s">
        <v>8</v>
      </c>
      <c r="B101" s="70" t="s">
        <v>93</v>
      </c>
      <c r="C101" s="92">
        <f>'1 - Coordenador de Atendimento'!C101</f>
        <v>0</v>
      </c>
      <c r="D101" s="11">
        <f t="shared" si="1"/>
        <v>0</v>
      </c>
    </row>
    <row r="102" spans="1:4" s="32" customFormat="1" ht="13.2" x14ac:dyDescent="0.25">
      <c r="A102" s="138" t="s">
        <v>88</v>
      </c>
      <c r="B102" s="138"/>
      <c r="C102" s="17">
        <f>SUM(C96:C101)</f>
        <v>9.9537037037037021E-2</v>
      </c>
      <c r="D102" s="13">
        <f>SUM(D96:D101)</f>
        <v>0</v>
      </c>
    </row>
    <row r="103" spans="1:4" s="32" customFormat="1" ht="13.2" x14ac:dyDescent="0.25">
      <c r="A103" s="55"/>
      <c r="B103" s="56"/>
      <c r="C103" s="56"/>
      <c r="D103" s="56"/>
    </row>
    <row r="104" spans="1:4" s="32" customFormat="1" ht="26.25" customHeight="1" x14ac:dyDescent="0.25">
      <c r="A104" s="142" t="s">
        <v>94</v>
      </c>
      <c r="B104" s="143"/>
      <c r="C104" s="143"/>
      <c r="D104" s="143"/>
    </row>
    <row r="105" spans="1:4" s="32" customFormat="1" ht="26.4" x14ac:dyDescent="0.25">
      <c r="A105" s="71">
        <v>4</v>
      </c>
      <c r="B105" s="71" t="s">
        <v>66</v>
      </c>
      <c r="C105" s="71" t="s">
        <v>15</v>
      </c>
      <c r="D105" s="71" t="s">
        <v>1</v>
      </c>
    </row>
    <row r="106" spans="1:4" s="32" customFormat="1" ht="13.2" x14ac:dyDescent="0.25">
      <c r="A106" s="82" t="s">
        <v>14</v>
      </c>
      <c r="B106" s="70" t="s">
        <v>96</v>
      </c>
      <c r="C106" s="15">
        <f>C102</f>
        <v>9.9537037037037021E-2</v>
      </c>
      <c r="D106" s="11">
        <f>D102</f>
        <v>0</v>
      </c>
    </row>
    <row r="107" spans="1:4" s="32" customFormat="1" ht="13.2" x14ac:dyDescent="0.25">
      <c r="A107" s="138" t="s">
        <v>95</v>
      </c>
      <c r="B107" s="138"/>
      <c r="C107" s="14" t="s">
        <v>63</v>
      </c>
      <c r="D107" s="13">
        <f>SUM(D106:D106)</f>
        <v>0</v>
      </c>
    </row>
    <row r="108" spans="1:4" s="32" customFormat="1" ht="13.2" x14ac:dyDescent="0.25">
      <c r="A108" s="55"/>
      <c r="B108" s="56"/>
      <c r="C108" s="56"/>
      <c r="D108" s="56"/>
    </row>
    <row r="109" spans="1:4" s="32" customFormat="1" ht="13.2" x14ac:dyDescent="0.25">
      <c r="A109" s="142" t="s">
        <v>67</v>
      </c>
      <c r="B109" s="143"/>
      <c r="C109" s="143"/>
      <c r="D109" s="143"/>
    </row>
    <row r="110" spans="1:4" s="32" customFormat="1" ht="13.2" x14ac:dyDescent="0.25">
      <c r="A110" s="77">
        <v>5</v>
      </c>
      <c r="B110" s="144" t="s">
        <v>13</v>
      </c>
      <c r="C110" s="144"/>
      <c r="D110" s="77" t="s">
        <v>1</v>
      </c>
    </row>
    <row r="111" spans="1:4" s="32" customFormat="1" ht="13.2" x14ac:dyDescent="0.25">
      <c r="A111" s="78" t="s">
        <v>2</v>
      </c>
      <c r="B111" s="145" t="s">
        <v>135</v>
      </c>
      <c r="C111" s="145"/>
      <c r="D111" s="136">
        <f>'1 - Coordenador de Atendimento'!D111</f>
        <v>0</v>
      </c>
    </row>
    <row r="112" spans="1:4" s="32" customFormat="1" ht="13.2" x14ac:dyDescent="0.25">
      <c r="A112" s="78" t="s">
        <v>4</v>
      </c>
      <c r="B112" s="198" t="s">
        <v>136</v>
      </c>
      <c r="C112" s="199"/>
      <c r="D112" s="136">
        <f>'1 - Coordenador de Atendimento'!D112</f>
        <v>0</v>
      </c>
    </row>
    <row r="113" spans="1:4" s="32" customFormat="1" ht="13.2" x14ac:dyDescent="0.25">
      <c r="A113" s="78" t="s">
        <v>5</v>
      </c>
      <c r="B113" s="198" t="s">
        <v>137</v>
      </c>
      <c r="C113" s="199"/>
      <c r="D113" s="136">
        <f>'1 - Coordenador de Atendimento'!D113</f>
        <v>0</v>
      </c>
    </row>
    <row r="114" spans="1:4" s="32" customFormat="1" ht="13.2" x14ac:dyDescent="0.25">
      <c r="A114" s="79"/>
      <c r="B114" s="146" t="s">
        <v>97</v>
      </c>
      <c r="C114" s="146"/>
      <c r="D114" s="45">
        <f>SUM(D111:D113)</f>
        <v>0</v>
      </c>
    </row>
    <row r="115" spans="1:4" s="32" customFormat="1" x14ac:dyDescent="0.25">
      <c r="A115" s="147" t="s">
        <v>119</v>
      </c>
      <c r="B115" s="148"/>
      <c r="C115" s="148"/>
      <c r="D115" s="148"/>
    </row>
    <row r="116" spans="1:4" s="32" customFormat="1" ht="13.2" x14ac:dyDescent="0.25">
      <c r="A116" s="149"/>
      <c r="B116" s="150"/>
      <c r="C116" s="150"/>
      <c r="D116" s="150"/>
    </row>
    <row r="117" spans="1:4" s="80" customFormat="1" ht="13.2" x14ac:dyDescent="0.25">
      <c r="A117" s="151" t="s">
        <v>68</v>
      </c>
      <c r="B117" s="151"/>
      <c r="C117" s="151"/>
      <c r="D117" s="151"/>
    </row>
    <row r="118" spans="1:4" s="32" customFormat="1" ht="13.2" x14ac:dyDescent="0.25">
      <c r="A118" s="71">
        <v>6</v>
      </c>
      <c r="B118" s="71" t="s">
        <v>24</v>
      </c>
      <c r="C118" s="71" t="s">
        <v>15</v>
      </c>
      <c r="D118" s="71" t="s">
        <v>1</v>
      </c>
    </row>
    <row r="119" spans="1:4" s="32" customFormat="1" ht="13.2" x14ac:dyDescent="0.25">
      <c r="A119" s="34" t="s">
        <v>2</v>
      </c>
      <c r="B119" s="66" t="s">
        <v>25</v>
      </c>
      <c r="C119" s="10">
        <f>'1 - Coordenador de Atendimento'!C119</f>
        <v>0</v>
      </c>
      <c r="D119" s="8">
        <f>(D34+D77+D88+D107+D114)*C119</f>
        <v>0</v>
      </c>
    </row>
    <row r="120" spans="1:4" s="32" customFormat="1" ht="13.2" x14ac:dyDescent="0.25">
      <c r="A120" s="34" t="s">
        <v>4</v>
      </c>
      <c r="B120" s="66" t="s">
        <v>27</v>
      </c>
      <c r="C120" s="10">
        <f>'1 - Coordenador de Atendimento'!C120</f>
        <v>0</v>
      </c>
      <c r="D120" s="8">
        <f>(D34+D77+D88+D107+D114+D119)*C120</f>
        <v>0</v>
      </c>
    </row>
    <row r="121" spans="1:4" s="32" customFormat="1" ht="13.2" x14ac:dyDescent="0.25">
      <c r="A121" s="34" t="s">
        <v>5</v>
      </c>
      <c r="B121" s="66" t="s">
        <v>26</v>
      </c>
      <c r="C121" s="18">
        <f>SUM(C122:C125)</f>
        <v>0</v>
      </c>
      <c r="D121" s="9">
        <f>((D138+D119+D120)/(1-C121))*C121</f>
        <v>0</v>
      </c>
    </row>
    <row r="122" spans="1:4" s="32" customFormat="1" ht="13.2" x14ac:dyDescent="0.25">
      <c r="A122" s="66"/>
      <c r="B122" s="66" t="s">
        <v>44</v>
      </c>
      <c r="C122" s="10">
        <f>'1 - Coordenador de Atendimento'!C122</f>
        <v>0</v>
      </c>
      <c r="D122" s="8">
        <f>((D138+D119+D120)/(1-C121))*C122</f>
        <v>0</v>
      </c>
    </row>
    <row r="123" spans="1:4" s="32" customFormat="1" ht="13.2" x14ac:dyDescent="0.25">
      <c r="A123" s="66"/>
      <c r="B123" s="66" t="s">
        <v>45</v>
      </c>
      <c r="C123" s="10">
        <f>'1 - Coordenador de Atendimento'!C123</f>
        <v>0</v>
      </c>
      <c r="D123" s="8">
        <f>((D138+D119+D120)/(1-C121))*C123</f>
        <v>0</v>
      </c>
    </row>
    <row r="124" spans="1:4" s="32" customFormat="1" ht="13.2" x14ac:dyDescent="0.25">
      <c r="A124" s="66"/>
      <c r="B124" s="66" t="s">
        <v>46</v>
      </c>
      <c r="C124" s="10">
        <f>'1 - Coordenador de Atendimento'!C124</f>
        <v>0</v>
      </c>
      <c r="D124" s="8">
        <f>((D138+D119+D120)/(1-C121))*C124</f>
        <v>0</v>
      </c>
    </row>
    <row r="125" spans="1:4" s="32" customFormat="1" ht="13.2" x14ac:dyDescent="0.25">
      <c r="A125" s="66"/>
      <c r="B125" s="66" t="s">
        <v>138</v>
      </c>
      <c r="C125" s="10">
        <f>'1 - Coordenador de Atendimento'!C125</f>
        <v>0</v>
      </c>
      <c r="D125" s="8">
        <f>((D138+D119+D120)/(1-C121))*C125</f>
        <v>0</v>
      </c>
    </row>
    <row r="126" spans="1:4" s="32" customFormat="1" ht="13.2" x14ac:dyDescent="0.25">
      <c r="A126" s="68"/>
      <c r="B126" s="71" t="s">
        <v>98</v>
      </c>
      <c r="C126" s="17"/>
      <c r="D126" s="13">
        <f>D119+D120+D121</f>
        <v>0</v>
      </c>
    </row>
    <row r="127" spans="1:4" s="32" customFormat="1" x14ac:dyDescent="0.25">
      <c r="A127" s="202" t="s">
        <v>143</v>
      </c>
      <c r="B127" s="203"/>
      <c r="C127" s="203"/>
      <c r="D127" s="203"/>
    </row>
    <row r="128" spans="1:4" s="32" customFormat="1" x14ac:dyDescent="0.25">
      <c r="A128" s="200" t="s">
        <v>144</v>
      </c>
      <c r="B128" s="201"/>
      <c r="C128" s="201"/>
      <c r="D128" s="201"/>
    </row>
    <row r="129" spans="1:4" s="90" customFormat="1" ht="30.6" customHeight="1" x14ac:dyDescent="0.25">
      <c r="A129" s="200" t="s">
        <v>145</v>
      </c>
      <c r="B129" s="201"/>
      <c r="C129" s="201"/>
      <c r="D129" s="201"/>
    </row>
    <row r="130" spans="1:4" s="32" customFormat="1" x14ac:dyDescent="0.25">
      <c r="A130" s="46"/>
      <c r="B130" s="46"/>
      <c r="C130" s="46"/>
      <c r="D130" s="46"/>
    </row>
    <row r="131" spans="1:4" s="32" customFormat="1" ht="13.2" x14ac:dyDescent="0.25">
      <c r="A131" s="151" t="s">
        <v>69</v>
      </c>
      <c r="B131" s="151"/>
      <c r="C131" s="151"/>
      <c r="D131" s="151"/>
    </row>
    <row r="132" spans="1:4" s="32" customFormat="1" ht="24" customHeight="1" x14ac:dyDescent="0.25">
      <c r="A132" s="68"/>
      <c r="B132" s="138" t="s">
        <v>28</v>
      </c>
      <c r="C132" s="138"/>
      <c r="D132" s="71" t="s">
        <v>29</v>
      </c>
    </row>
    <row r="133" spans="1:4" s="32" customFormat="1" ht="13.2" x14ac:dyDescent="0.25">
      <c r="A133" s="82" t="s">
        <v>2</v>
      </c>
      <c r="B133" s="140" t="s">
        <v>30</v>
      </c>
      <c r="C133" s="140"/>
      <c r="D133" s="11">
        <f>D34</f>
        <v>0</v>
      </c>
    </row>
    <row r="134" spans="1:4" s="32" customFormat="1" ht="13.2" x14ac:dyDescent="0.25">
      <c r="A134" s="82" t="s">
        <v>4</v>
      </c>
      <c r="B134" s="140" t="s">
        <v>70</v>
      </c>
      <c r="C134" s="140"/>
      <c r="D134" s="11">
        <f>D77</f>
        <v>0</v>
      </c>
    </row>
    <row r="135" spans="1:4" s="32" customFormat="1" ht="13.2" x14ac:dyDescent="0.25">
      <c r="A135" s="82" t="s">
        <v>5</v>
      </c>
      <c r="B135" s="140" t="s">
        <v>71</v>
      </c>
      <c r="C135" s="140"/>
      <c r="D135" s="11">
        <f>D88</f>
        <v>0</v>
      </c>
    </row>
    <row r="136" spans="1:4" s="81" customFormat="1" ht="24" customHeight="1" x14ac:dyDescent="0.3">
      <c r="A136" s="82" t="s">
        <v>6</v>
      </c>
      <c r="B136" s="140" t="s">
        <v>72</v>
      </c>
      <c r="C136" s="140"/>
      <c r="D136" s="11">
        <f>D107</f>
        <v>0</v>
      </c>
    </row>
    <row r="137" spans="1:4" s="32" customFormat="1" ht="13.2" x14ac:dyDescent="0.25">
      <c r="A137" s="82" t="s">
        <v>7</v>
      </c>
      <c r="B137" s="140" t="s">
        <v>73</v>
      </c>
      <c r="C137" s="140"/>
      <c r="D137" s="11">
        <f>D111</f>
        <v>0</v>
      </c>
    </row>
    <row r="138" spans="1:4" s="32" customFormat="1" ht="16.5" customHeight="1" x14ac:dyDescent="0.25">
      <c r="A138" s="138" t="s">
        <v>74</v>
      </c>
      <c r="B138" s="138"/>
      <c r="C138" s="138"/>
      <c r="D138" s="13">
        <f>SUM(D133:D137)</f>
        <v>0</v>
      </c>
    </row>
    <row r="139" spans="1:4" s="32" customFormat="1" ht="13.2" x14ac:dyDescent="0.25">
      <c r="A139" s="82" t="s">
        <v>8</v>
      </c>
      <c r="B139" s="141" t="s">
        <v>75</v>
      </c>
      <c r="C139" s="141"/>
      <c r="D139" s="11">
        <f>D126</f>
        <v>0</v>
      </c>
    </row>
    <row r="140" spans="1:4" s="32" customFormat="1" ht="16.5" customHeight="1" x14ac:dyDescent="0.25">
      <c r="A140" s="138" t="s">
        <v>31</v>
      </c>
      <c r="B140" s="138"/>
      <c r="C140" s="138"/>
      <c r="D140" s="13">
        <f>TRUNC((D138+D139),2)</f>
        <v>0</v>
      </c>
    </row>
    <row r="141" spans="1:4" s="32" customFormat="1" ht="12.75" customHeight="1" x14ac:dyDescent="0.25">
      <c r="A141" s="139" t="s">
        <v>101</v>
      </c>
      <c r="B141" s="139"/>
      <c r="C141" s="139"/>
      <c r="D141" s="139"/>
    </row>
    <row r="142" spans="1:4" hidden="1" x14ac:dyDescent="0.25"/>
    <row r="143" spans="1:4" hidden="1" x14ac:dyDescent="0.25"/>
    <row r="144" spans="1:4" hidden="1" x14ac:dyDescent="0.25"/>
    <row r="145" spans="3:3" hidden="1" x14ac:dyDescent="0.25">
      <c r="C145" s="83"/>
    </row>
    <row r="146" spans="3:3" hidden="1" x14ac:dyDescent="0.25"/>
    <row r="147" spans="3:3" hidden="1" x14ac:dyDescent="0.25"/>
    <row r="148" spans="3:3" hidden="1" x14ac:dyDescent="0.25"/>
    <row r="149" spans="3:3" hidden="1" x14ac:dyDescent="0.25"/>
    <row r="150" spans="3:3" hidden="1" x14ac:dyDescent="0.25"/>
    <row r="151" spans="3:3" hidden="1" x14ac:dyDescent="0.25"/>
    <row r="152" spans="3:3" hidden="1" x14ac:dyDescent="0.25"/>
    <row r="153" spans="3:3" hidden="1" x14ac:dyDescent="0.25"/>
    <row r="154" spans="3:3" hidden="1" x14ac:dyDescent="0.25"/>
    <row r="155" spans="3:3" hidden="1" x14ac:dyDescent="0.25"/>
    <row r="156" spans="3:3" hidden="1" x14ac:dyDescent="0.25"/>
    <row r="157" spans="3:3" hidden="1" x14ac:dyDescent="0.25"/>
    <row r="158" spans="3:3" hidden="1" x14ac:dyDescent="0.25"/>
    <row r="159" spans="3:3" hidden="1" x14ac:dyDescent="0.25"/>
    <row r="160" spans="3:3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t="12" customHeight="1" x14ac:dyDescent="0.25"/>
  </sheetData>
  <sheetProtection formatCells="0" formatColumns="0" formatRows="0" insertColumns="0" insertRows="0"/>
  <mergeCells count="78">
    <mergeCell ref="A141:D141"/>
    <mergeCell ref="B135:C135"/>
    <mergeCell ref="B136:C136"/>
    <mergeCell ref="B137:C137"/>
    <mergeCell ref="A138:C138"/>
    <mergeCell ref="B139:C139"/>
    <mergeCell ref="A140:C140"/>
    <mergeCell ref="B134:C134"/>
    <mergeCell ref="B113:C113"/>
    <mergeCell ref="B114:C114"/>
    <mergeCell ref="A115:D115"/>
    <mergeCell ref="A116:D116"/>
    <mergeCell ref="A117:D117"/>
    <mergeCell ref="A127:D127"/>
    <mergeCell ref="A128:D128"/>
    <mergeCell ref="A129:D129"/>
    <mergeCell ref="A131:D131"/>
    <mergeCell ref="B132:C132"/>
    <mergeCell ref="B133:C133"/>
    <mergeCell ref="B112:C112"/>
    <mergeCell ref="A80:D80"/>
    <mergeCell ref="A88:B88"/>
    <mergeCell ref="A90:D90"/>
    <mergeCell ref="A92:D92"/>
    <mergeCell ref="A94:D94"/>
    <mergeCell ref="A102:B102"/>
    <mergeCell ref="A104:D104"/>
    <mergeCell ref="A107:B107"/>
    <mergeCell ref="A109:D109"/>
    <mergeCell ref="B110:C110"/>
    <mergeCell ref="B111:C111"/>
    <mergeCell ref="A77:B77"/>
    <mergeCell ref="A49:D49"/>
    <mergeCell ref="A59:B59"/>
    <mergeCell ref="A60:D60"/>
    <mergeCell ref="A61:D61"/>
    <mergeCell ref="A62:D62"/>
    <mergeCell ref="A64:D64"/>
    <mergeCell ref="C68:D68"/>
    <mergeCell ref="C69:D69"/>
    <mergeCell ref="C70:D70"/>
    <mergeCell ref="A71:D71"/>
    <mergeCell ref="A72:D72"/>
    <mergeCell ref="A47:D47"/>
    <mergeCell ref="B32:C32"/>
    <mergeCell ref="B33:C33"/>
    <mergeCell ref="A34:C34"/>
    <mergeCell ref="A35:D35"/>
    <mergeCell ref="A36:D36"/>
    <mergeCell ref="A37:D37"/>
    <mergeCell ref="A38:D38"/>
    <mergeCell ref="A42:B42"/>
    <mergeCell ref="A44:B44"/>
    <mergeCell ref="A45:D45"/>
    <mergeCell ref="A46:D46"/>
    <mergeCell ref="B31:C31"/>
    <mergeCell ref="F17:H17"/>
    <mergeCell ref="B18:C18"/>
    <mergeCell ref="B19:C19"/>
    <mergeCell ref="A21:D21"/>
    <mergeCell ref="A22:D22"/>
    <mergeCell ref="B23:C23"/>
    <mergeCell ref="B24:C24"/>
    <mergeCell ref="B25:C25"/>
    <mergeCell ref="B26:C26"/>
    <mergeCell ref="B27:C27"/>
    <mergeCell ref="A30:D30"/>
    <mergeCell ref="A13:B13"/>
    <mergeCell ref="A14:D14"/>
    <mergeCell ref="B15:C15"/>
    <mergeCell ref="B16:C16"/>
    <mergeCell ref="B17:C17"/>
    <mergeCell ref="A12:B12"/>
    <mergeCell ref="A8:B8"/>
    <mergeCell ref="C8:D8"/>
    <mergeCell ref="A9:B9"/>
    <mergeCell ref="C9:D9"/>
    <mergeCell ref="A11:D11"/>
  </mergeCells>
  <pageMargins left="1.1811023622047245" right="0.39370078740157483" top="0.78740157480314965" bottom="0.78740157480314965" header="0.31496062992125984" footer="0.31496062992125984"/>
  <pageSetup paperSize="9" fitToHeight="4" orientation="portrait" r:id="rId1"/>
  <rowBreaks count="3" manualBreakCount="3">
    <brk id="36" min="3" max="3" man="1"/>
    <brk id="62" min="3" max="3" man="1"/>
    <brk id="8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XFA266"/>
  <sheetViews>
    <sheetView view="pageBreakPreview" zoomScaleNormal="100" zoomScaleSheetLayoutView="100" workbookViewId="0">
      <selection activeCell="C10" sqref="C10"/>
    </sheetView>
  </sheetViews>
  <sheetFormatPr defaultColWidth="0" defaultRowHeight="12" customHeight="1" zeroHeight="1" x14ac:dyDescent="0.25"/>
  <cols>
    <col min="1" max="1" width="5" style="23" customWidth="1"/>
    <col min="2" max="2" width="40.109375" style="23" customWidth="1"/>
    <col min="3" max="3" width="18" style="23" customWidth="1"/>
    <col min="4" max="4" width="18.21875" style="23" customWidth="1"/>
    <col min="5" max="5" width="6" style="23" hidden="1"/>
    <col min="6" max="16381" width="9.109375" style="23" hidden="1"/>
    <col min="16382" max="16384" width="8.5546875" style="23" hidden="1"/>
  </cols>
  <sheetData>
    <row r="1" spans="1:4" ht="13.2" x14ac:dyDescent="0.25">
      <c r="A1" s="1" t="s">
        <v>103</v>
      </c>
      <c r="B1" s="21"/>
      <c r="C1" s="21"/>
      <c r="D1" s="22"/>
    </row>
    <row r="2" spans="1:4" ht="13.2" x14ac:dyDescent="0.25">
      <c r="A2" s="1" t="s">
        <v>104</v>
      </c>
      <c r="B2" s="24"/>
      <c r="C2" s="25"/>
      <c r="D2" s="26"/>
    </row>
    <row r="3" spans="1:4" ht="13.2" x14ac:dyDescent="0.25">
      <c r="A3" s="1" t="s">
        <v>105</v>
      </c>
      <c r="B3" s="24"/>
      <c r="C3" s="24"/>
      <c r="D3" s="27"/>
    </row>
    <row r="4" spans="1:4" ht="13.2" x14ac:dyDescent="0.25">
      <c r="A4" s="1" t="s">
        <v>106</v>
      </c>
      <c r="B4" s="24"/>
      <c r="C4" s="24"/>
      <c r="D4" s="27"/>
    </row>
    <row r="5" spans="1:4" ht="13.2" x14ac:dyDescent="0.25">
      <c r="A5" s="1" t="s">
        <v>107</v>
      </c>
      <c r="B5" s="24"/>
      <c r="C5" s="24"/>
      <c r="D5" s="27"/>
    </row>
    <row r="6" spans="1:4" x14ac:dyDescent="0.25">
      <c r="A6" s="28"/>
      <c r="B6" s="29"/>
      <c r="C6" s="29"/>
      <c r="D6" s="30"/>
    </row>
    <row r="7" spans="1:4" x14ac:dyDescent="0.25">
      <c r="A7" s="31"/>
      <c r="B7" s="31"/>
      <c r="C7" s="31"/>
      <c r="D7" s="31"/>
    </row>
    <row r="8" spans="1:4" ht="12.75" customHeight="1" x14ac:dyDescent="0.25">
      <c r="A8" s="195" t="s">
        <v>110</v>
      </c>
      <c r="B8" s="195"/>
      <c r="C8" s="196" t="s">
        <v>130</v>
      </c>
      <c r="D8" s="196"/>
    </row>
    <row r="9" spans="1:4" ht="13.2" x14ac:dyDescent="0.25">
      <c r="A9" s="195" t="s">
        <v>33</v>
      </c>
      <c r="B9" s="195"/>
      <c r="C9" s="263" t="s">
        <v>323</v>
      </c>
      <c r="D9" s="196"/>
    </row>
    <row r="10" spans="1:4" s="32" customFormat="1" x14ac:dyDescent="0.25"/>
    <row r="11" spans="1:4" s="32" customFormat="1" ht="13.2" x14ac:dyDescent="0.25">
      <c r="A11" s="197" t="s">
        <v>34</v>
      </c>
      <c r="B11" s="197"/>
      <c r="C11" s="197"/>
      <c r="D11" s="197"/>
    </row>
    <row r="12" spans="1:4" s="32" customFormat="1" ht="26.4" x14ac:dyDescent="0.25">
      <c r="A12" s="191" t="s">
        <v>48</v>
      </c>
      <c r="B12" s="191"/>
      <c r="C12" s="33" t="s">
        <v>35</v>
      </c>
      <c r="D12" s="33" t="s">
        <v>36</v>
      </c>
    </row>
    <row r="13" spans="1:4" s="32" customFormat="1" ht="25.2" customHeight="1" x14ac:dyDescent="0.25">
      <c r="A13" s="204" t="s">
        <v>147</v>
      </c>
      <c r="B13" s="205"/>
      <c r="C13" s="2" t="s">
        <v>132</v>
      </c>
      <c r="D13" s="12">
        <v>6</v>
      </c>
    </row>
    <row r="14" spans="1:4" s="32" customFormat="1" ht="13.2" x14ac:dyDescent="0.25">
      <c r="A14" s="206"/>
      <c r="B14" s="207"/>
      <c r="C14" s="207"/>
      <c r="D14" s="207"/>
    </row>
    <row r="15" spans="1:4" s="32" customFormat="1" ht="13.2" x14ac:dyDescent="0.25">
      <c r="A15" s="34" t="s">
        <v>2</v>
      </c>
      <c r="B15" s="195" t="s">
        <v>122</v>
      </c>
      <c r="C15" s="195"/>
      <c r="D15" s="3"/>
    </row>
    <row r="16" spans="1:4" s="32" customFormat="1" ht="13.2" x14ac:dyDescent="0.25">
      <c r="A16" s="34" t="s">
        <v>4</v>
      </c>
      <c r="B16" s="195" t="s">
        <v>37</v>
      </c>
      <c r="C16" s="195"/>
      <c r="D16" s="35" t="s">
        <v>109</v>
      </c>
    </row>
    <row r="17" spans="1:8" s="32" customFormat="1" ht="13.2" x14ac:dyDescent="0.25">
      <c r="A17" s="34" t="s">
        <v>5</v>
      </c>
      <c r="B17" s="195" t="s">
        <v>79</v>
      </c>
      <c r="C17" s="195"/>
      <c r="D17" s="4"/>
      <c r="F17" s="192"/>
      <c r="G17" s="192"/>
      <c r="H17" s="192"/>
    </row>
    <row r="18" spans="1:8" s="32" customFormat="1" ht="28.5" customHeight="1" x14ac:dyDescent="0.25">
      <c r="A18" s="34" t="s">
        <v>6</v>
      </c>
      <c r="B18" s="193" t="s">
        <v>108</v>
      </c>
      <c r="C18" s="194"/>
      <c r="D18" s="4"/>
    </row>
    <row r="19" spans="1:8" s="32" customFormat="1" ht="13.2" x14ac:dyDescent="0.25">
      <c r="A19" s="34" t="s">
        <v>7</v>
      </c>
      <c r="B19" s="195" t="s">
        <v>38</v>
      </c>
      <c r="C19" s="195"/>
      <c r="D19" s="82">
        <v>12</v>
      </c>
    </row>
    <row r="20" spans="1:8" s="32" customFormat="1" x14ac:dyDescent="0.25">
      <c r="A20" s="37"/>
      <c r="B20" s="37"/>
      <c r="C20" s="38"/>
      <c r="D20" s="37"/>
    </row>
    <row r="21" spans="1:8" s="32" customFormat="1" ht="13.2" x14ac:dyDescent="0.25">
      <c r="A21" s="190" t="s">
        <v>39</v>
      </c>
      <c r="B21" s="190"/>
      <c r="C21" s="190"/>
      <c r="D21" s="190"/>
    </row>
    <row r="22" spans="1:8" s="32" customFormat="1" ht="30" customHeight="1" x14ac:dyDescent="0.25">
      <c r="A22" s="191" t="s">
        <v>40</v>
      </c>
      <c r="B22" s="191"/>
      <c r="C22" s="191"/>
      <c r="D22" s="191"/>
    </row>
    <row r="23" spans="1:8" s="32" customFormat="1" ht="105.6" x14ac:dyDescent="0.25">
      <c r="A23" s="34">
        <v>1</v>
      </c>
      <c r="B23" s="189" t="s">
        <v>76</v>
      </c>
      <c r="C23" s="189"/>
      <c r="D23" s="82" t="s">
        <v>139</v>
      </c>
    </row>
    <row r="24" spans="1:8" s="32" customFormat="1" ht="13.2" x14ac:dyDescent="0.25">
      <c r="A24" s="34">
        <v>2</v>
      </c>
      <c r="B24" s="189" t="s">
        <v>77</v>
      </c>
      <c r="C24" s="189"/>
      <c r="D24" s="137"/>
    </row>
    <row r="25" spans="1:8" s="32" customFormat="1" ht="13.2" x14ac:dyDescent="0.25">
      <c r="A25" s="34">
        <v>3</v>
      </c>
      <c r="B25" s="189" t="s">
        <v>78</v>
      </c>
      <c r="C25" s="189"/>
      <c r="D25" s="39"/>
    </row>
    <row r="26" spans="1:8" s="32" customFormat="1" ht="26.4" x14ac:dyDescent="0.25">
      <c r="A26" s="34">
        <v>4</v>
      </c>
      <c r="B26" s="189" t="s">
        <v>41</v>
      </c>
      <c r="C26" s="189"/>
      <c r="D26" s="82" t="s">
        <v>147</v>
      </c>
    </row>
    <row r="27" spans="1:8" s="32" customFormat="1" ht="13.2" x14ac:dyDescent="0.25">
      <c r="A27" s="34">
        <v>5</v>
      </c>
      <c r="B27" s="189" t="s">
        <v>42</v>
      </c>
      <c r="C27" s="189"/>
      <c r="D27" s="3"/>
    </row>
    <row r="28" spans="1:8" s="32" customFormat="1" ht="13.2" x14ac:dyDescent="0.25">
      <c r="A28" s="40"/>
      <c r="B28" s="40"/>
      <c r="C28" s="40"/>
      <c r="D28" s="41"/>
    </row>
    <row r="29" spans="1:8" s="32" customFormat="1" ht="13.2" x14ac:dyDescent="0.25">
      <c r="A29" s="40"/>
      <c r="B29" s="40"/>
      <c r="C29" s="40"/>
      <c r="D29" s="41"/>
    </row>
    <row r="30" spans="1:8" s="32" customFormat="1" ht="13.2" x14ac:dyDescent="0.25">
      <c r="A30" s="190" t="s">
        <v>43</v>
      </c>
      <c r="B30" s="190"/>
      <c r="C30" s="190"/>
      <c r="D30" s="190"/>
    </row>
    <row r="31" spans="1:8" s="32" customFormat="1" ht="13.2" x14ac:dyDescent="0.25">
      <c r="A31" s="77">
        <v>1</v>
      </c>
      <c r="B31" s="191" t="s">
        <v>0</v>
      </c>
      <c r="C31" s="191"/>
      <c r="D31" s="77" t="s">
        <v>1</v>
      </c>
    </row>
    <row r="32" spans="1:8" s="32" customFormat="1" ht="13.2" x14ac:dyDescent="0.25">
      <c r="A32" s="43" t="s">
        <v>2</v>
      </c>
      <c r="B32" s="189" t="s">
        <v>3</v>
      </c>
      <c r="C32" s="189"/>
      <c r="D32" s="5"/>
    </row>
    <row r="33" spans="1:4" s="32" customFormat="1" ht="13.2" x14ac:dyDescent="0.25">
      <c r="A33" s="43" t="s">
        <v>4</v>
      </c>
      <c r="B33" s="189" t="s">
        <v>11</v>
      </c>
      <c r="C33" s="189"/>
      <c r="D33" s="136"/>
    </row>
    <row r="34" spans="1:4" s="32" customFormat="1" ht="15" customHeight="1" x14ac:dyDescent="0.25">
      <c r="A34" s="163" t="s">
        <v>81</v>
      </c>
      <c r="B34" s="164"/>
      <c r="C34" s="165"/>
      <c r="D34" s="45">
        <f>SUM(D32:D33)</f>
        <v>0</v>
      </c>
    </row>
    <row r="35" spans="1:4" s="32" customFormat="1" ht="24" customHeight="1" x14ac:dyDescent="0.25">
      <c r="A35" s="166" t="s">
        <v>111</v>
      </c>
      <c r="B35" s="167"/>
      <c r="C35" s="167"/>
      <c r="D35" s="167"/>
    </row>
    <row r="36" spans="1:4" s="32" customFormat="1" ht="13.2" x14ac:dyDescent="0.25">
      <c r="A36" s="168"/>
      <c r="B36" s="169"/>
      <c r="C36" s="169"/>
      <c r="D36" s="169"/>
    </row>
    <row r="37" spans="1:4" s="32" customFormat="1" ht="15" customHeight="1" x14ac:dyDescent="0.25">
      <c r="A37" s="168" t="s">
        <v>49</v>
      </c>
      <c r="B37" s="169"/>
      <c r="C37" s="169"/>
      <c r="D37" s="169"/>
    </row>
    <row r="38" spans="1:4" s="46" customFormat="1" ht="15" customHeight="1" x14ac:dyDescent="0.25">
      <c r="A38" s="168" t="s">
        <v>50</v>
      </c>
      <c r="B38" s="169"/>
      <c r="C38" s="169"/>
      <c r="D38" s="169"/>
    </row>
    <row r="39" spans="1:4" s="32" customFormat="1" ht="25.5" customHeight="1" x14ac:dyDescent="0.25">
      <c r="A39" s="47" t="s">
        <v>51</v>
      </c>
      <c r="B39" s="47" t="s">
        <v>57</v>
      </c>
      <c r="C39" s="47" t="s">
        <v>15</v>
      </c>
      <c r="D39" s="47" t="s">
        <v>1</v>
      </c>
    </row>
    <row r="40" spans="1:4" s="32" customFormat="1" ht="13.2" x14ac:dyDescent="0.25">
      <c r="A40" s="48" t="s">
        <v>2</v>
      </c>
      <c r="B40" s="49" t="s">
        <v>112</v>
      </c>
      <c r="C40" s="50">
        <f>'1 - Coordenador de Atendimento'!C40</f>
        <v>8.3299999999999999E-2</v>
      </c>
      <c r="D40" s="51">
        <f>C40*D34</f>
        <v>0</v>
      </c>
    </row>
    <row r="41" spans="1:4" s="32" customFormat="1" ht="26.4" x14ac:dyDescent="0.25">
      <c r="A41" s="48" t="s">
        <v>4</v>
      </c>
      <c r="B41" s="49" t="s">
        <v>128</v>
      </c>
      <c r="C41" s="50">
        <f>'1 - Coordenador de Atendimento'!C41</f>
        <v>2.7777777777777776E-2</v>
      </c>
      <c r="D41" s="51">
        <f>D34*C41</f>
        <v>0</v>
      </c>
    </row>
    <row r="42" spans="1:4" s="32" customFormat="1" ht="13.2" x14ac:dyDescent="0.25">
      <c r="A42" s="146" t="s">
        <v>99</v>
      </c>
      <c r="B42" s="146"/>
      <c r="C42" s="53">
        <f>SUM(C40:C41)</f>
        <v>0.11107777777777778</v>
      </c>
      <c r="D42" s="54">
        <f>SUM(D40:D41)</f>
        <v>0</v>
      </c>
    </row>
    <row r="43" spans="1:4" s="32" customFormat="1" ht="26.4" x14ac:dyDescent="0.25">
      <c r="A43" s="48" t="s">
        <v>5</v>
      </c>
      <c r="B43" s="49" t="s">
        <v>100</v>
      </c>
      <c r="C43" s="52">
        <f>'1 - Coordenador de Atendimento'!C43</f>
        <v>3.7544288888888888E-2</v>
      </c>
      <c r="D43" s="51">
        <f>D34*C43</f>
        <v>0</v>
      </c>
    </row>
    <row r="44" spans="1:4" s="32" customFormat="1" ht="13.2" x14ac:dyDescent="0.25">
      <c r="A44" s="146" t="s">
        <v>80</v>
      </c>
      <c r="B44" s="146"/>
      <c r="C44" s="53">
        <f>SUM(C42:C43)</f>
        <v>0.14862206666666666</v>
      </c>
      <c r="D44" s="54">
        <f>SUM(D42:D43)</f>
        <v>0</v>
      </c>
    </row>
    <row r="45" spans="1:4" s="32" customFormat="1" ht="53.25" customHeight="1" x14ac:dyDescent="0.25">
      <c r="A45" s="170" t="s">
        <v>113</v>
      </c>
      <c r="B45" s="171"/>
      <c r="C45" s="171"/>
      <c r="D45" s="172"/>
    </row>
    <row r="46" spans="1:4" s="32" customFormat="1" ht="40.5" customHeight="1" x14ac:dyDescent="0.25">
      <c r="A46" s="173" t="s">
        <v>114</v>
      </c>
      <c r="B46" s="174"/>
      <c r="C46" s="174"/>
      <c r="D46" s="175"/>
    </row>
    <row r="47" spans="1:4" s="32" customFormat="1" ht="51.75" customHeight="1" x14ac:dyDescent="0.25">
      <c r="A47" s="176" t="s">
        <v>115</v>
      </c>
      <c r="B47" s="177"/>
      <c r="C47" s="177"/>
      <c r="D47" s="178"/>
    </row>
    <row r="48" spans="1:4" s="32" customFormat="1" ht="15" customHeight="1" x14ac:dyDescent="0.25">
      <c r="A48" s="55"/>
      <c r="B48" s="56"/>
      <c r="C48" s="56"/>
      <c r="D48" s="56"/>
    </row>
    <row r="49" spans="1:4" s="32" customFormat="1" ht="25.5" customHeight="1" x14ac:dyDescent="0.25">
      <c r="A49" s="142" t="s">
        <v>52</v>
      </c>
      <c r="B49" s="143"/>
      <c r="C49" s="143"/>
      <c r="D49" s="143"/>
    </row>
    <row r="50" spans="1:4" s="32" customFormat="1" ht="17.25" customHeight="1" x14ac:dyDescent="0.25">
      <c r="A50" s="57" t="s">
        <v>56</v>
      </c>
      <c r="B50" s="57" t="s">
        <v>58</v>
      </c>
      <c r="C50" s="57" t="s">
        <v>15</v>
      </c>
      <c r="D50" s="57" t="s">
        <v>1</v>
      </c>
    </row>
    <row r="51" spans="1:4" s="32" customFormat="1" ht="13.2" x14ac:dyDescent="0.25">
      <c r="A51" s="58" t="s">
        <v>2</v>
      </c>
      <c r="B51" s="59" t="s">
        <v>16</v>
      </c>
      <c r="C51" s="91">
        <f>'1 - Coordenador de Atendimento'!C51</f>
        <v>0.2</v>
      </c>
      <c r="D51" s="61">
        <f>D34*C51</f>
        <v>0</v>
      </c>
    </row>
    <row r="52" spans="1:4" s="32" customFormat="1" ht="13.2" x14ac:dyDescent="0.25">
      <c r="A52" s="58" t="s">
        <v>4</v>
      </c>
      <c r="B52" s="59" t="s">
        <v>18</v>
      </c>
      <c r="C52" s="60">
        <f>'1 - Coordenador de Atendimento'!C52</f>
        <v>2.5000000000000001E-2</v>
      </c>
      <c r="D52" s="61">
        <f>D34*C52</f>
        <v>0</v>
      </c>
    </row>
    <row r="53" spans="1:4" s="32" customFormat="1" ht="13.2" x14ac:dyDescent="0.25">
      <c r="A53" s="58" t="s">
        <v>5</v>
      </c>
      <c r="B53" s="59" t="s">
        <v>53</v>
      </c>
      <c r="C53" s="91">
        <f>'1 - Coordenador de Atendimento'!C53</f>
        <v>0</v>
      </c>
      <c r="D53" s="61">
        <f>D34*C53</f>
        <v>0</v>
      </c>
    </row>
    <row r="54" spans="1:4" s="32" customFormat="1" ht="13.2" x14ac:dyDescent="0.25">
      <c r="A54" s="58" t="s">
        <v>6</v>
      </c>
      <c r="B54" s="59" t="s">
        <v>54</v>
      </c>
      <c r="C54" s="60">
        <f>'1 - Coordenador de Atendimento'!C54</f>
        <v>1.4999999999999999E-2</v>
      </c>
      <c r="D54" s="61">
        <f>D34*C54</f>
        <v>0</v>
      </c>
    </row>
    <row r="55" spans="1:4" s="32" customFormat="1" ht="13.2" x14ac:dyDescent="0.25">
      <c r="A55" s="58" t="s">
        <v>7</v>
      </c>
      <c r="B55" s="59" t="s">
        <v>55</v>
      </c>
      <c r="C55" s="60">
        <f>'1 - Coordenador de Atendimento'!C55</f>
        <v>0.01</v>
      </c>
      <c r="D55" s="61">
        <f>D34*C55</f>
        <v>0</v>
      </c>
    </row>
    <row r="56" spans="1:4" s="32" customFormat="1" ht="13.2" x14ac:dyDescent="0.25">
      <c r="A56" s="58" t="s">
        <v>8</v>
      </c>
      <c r="B56" s="59" t="s">
        <v>20</v>
      </c>
      <c r="C56" s="60">
        <f>'1 - Coordenador de Atendimento'!C56</f>
        <v>6.0000000000000001E-3</v>
      </c>
      <c r="D56" s="61">
        <f>D34*C56</f>
        <v>0</v>
      </c>
    </row>
    <row r="57" spans="1:4" s="32" customFormat="1" ht="13.2" x14ac:dyDescent="0.25">
      <c r="A57" s="58" t="s">
        <v>9</v>
      </c>
      <c r="B57" s="59" t="s">
        <v>17</v>
      </c>
      <c r="C57" s="60">
        <f>'1 - Coordenador de Atendimento'!C57</f>
        <v>2E-3</v>
      </c>
      <c r="D57" s="61">
        <f>D34*C57</f>
        <v>0</v>
      </c>
    </row>
    <row r="58" spans="1:4" s="32" customFormat="1" ht="13.2" x14ac:dyDescent="0.25">
      <c r="A58" s="58" t="s">
        <v>10</v>
      </c>
      <c r="B58" s="59" t="s">
        <v>19</v>
      </c>
      <c r="C58" s="60">
        <f>'1 - Coordenador de Atendimento'!C58</f>
        <v>0.08</v>
      </c>
      <c r="D58" s="61">
        <f>D34*C58</f>
        <v>0</v>
      </c>
    </row>
    <row r="59" spans="1:4" s="32" customFormat="1" ht="13.2" x14ac:dyDescent="0.25">
      <c r="A59" s="179" t="s">
        <v>82</v>
      </c>
      <c r="B59" s="179"/>
      <c r="C59" s="63">
        <f>SUM(C51:C58)</f>
        <v>0.33800000000000002</v>
      </c>
      <c r="D59" s="64">
        <f>SUM(D51:D58)</f>
        <v>0</v>
      </c>
    </row>
    <row r="60" spans="1:4" s="32" customFormat="1" ht="20.399999999999999" customHeight="1" x14ac:dyDescent="0.25">
      <c r="A60" s="180" t="s">
        <v>140</v>
      </c>
      <c r="B60" s="181"/>
      <c r="C60" s="181"/>
      <c r="D60" s="182"/>
    </row>
    <row r="61" spans="1:4" s="32" customFormat="1" ht="17.399999999999999" customHeight="1" x14ac:dyDescent="0.25">
      <c r="A61" s="183" t="s">
        <v>141</v>
      </c>
      <c r="B61" s="184"/>
      <c r="C61" s="184"/>
      <c r="D61" s="185"/>
    </row>
    <row r="62" spans="1:4" s="32" customFormat="1" ht="22.2" customHeight="1" x14ac:dyDescent="0.25">
      <c r="A62" s="186" t="s">
        <v>142</v>
      </c>
      <c r="B62" s="187"/>
      <c r="C62" s="187"/>
      <c r="D62" s="188"/>
    </row>
    <row r="63" spans="1:4" s="32" customFormat="1" ht="15" customHeight="1" x14ac:dyDescent="0.25">
      <c r="A63" s="56"/>
      <c r="B63" s="56"/>
      <c r="C63" s="56"/>
      <c r="D63" s="56"/>
    </row>
    <row r="64" spans="1:4" s="32" customFormat="1" ht="15" customHeight="1" x14ac:dyDescent="0.25">
      <c r="A64" s="142" t="s">
        <v>59</v>
      </c>
      <c r="B64" s="143"/>
      <c r="C64" s="143"/>
      <c r="D64" s="143"/>
    </row>
    <row r="65" spans="1:4" s="32" customFormat="1" ht="39.6" x14ac:dyDescent="0.25">
      <c r="A65" s="65" t="s">
        <v>61</v>
      </c>
      <c r="B65" s="65" t="s">
        <v>12</v>
      </c>
      <c r="C65" s="65" t="s">
        <v>32</v>
      </c>
      <c r="D65" s="65" t="s">
        <v>47</v>
      </c>
    </row>
    <row r="66" spans="1:4" s="32" customFormat="1" ht="13.2" x14ac:dyDescent="0.25">
      <c r="A66" s="34" t="s">
        <v>2</v>
      </c>
      <c r="B66" s="66" t="s">
        <v>133</v>
      </c>
      <c r="C66" s="5">
        <f>'1 - Coordenador de Atendimento'!C66</f>
        <v>0</v>
      </c>
      <c r="D66" s="8">
        <f>IF((C66*24*2)-(D32*6%)&gt;0,(C66*24*2)-(D32*6%),0)</f>
        <v>0</v>
      </c>
    </row>
    <row r="67" spans="1:4" s="32" customFormat="1" ht="33.6" x14ac:dyDescent="0.25">
      <c r="A67" s="34" t="s">
        <v>4</v>
      </c>
      <c r="B67" s="67" t="s">
        <v>134</v>
      </c>
      <c r="C67" s="5">
        <f>'1 - Coordenador de Atendimento'!C67</f>
        <v>0</v>
      </c>
      <c r="D67" s="8">
        <f>C67*24</f>
        <v>0</v>
      </c>
    </row>
    <row r="68" spans="1:4" s="32" customFormat="1" ht="23.4" x14ac:dyDescent="0.25">
      <c r="A68" s="34" t="s">
        <v>5</v>
      </c>
      <c r="B68" s="66" t="s">
        <v>129</v>
      </c>
      <c r="C68" s="152">
        <f>'1 - Coordenador de Atendimento'!C68:D68</f>
        <v>0</v>
      </c>
      <c r="D68" s="153"/>
    </row>
    <row r="69" spans="1:4" s="32" customFormat="1" ht="23.4" x14ac:dyDescent="0.25">
      <c r="A69" s="34" t="s">
        <v>6</v>
      </c>
      <c r="B69" s="66" t="s">
        <v>116</v>
      </c>
      <c r="C69" s="152">
        <f>'1 - Coordenador de Atendimento'!C69:D69</f>
        <v>0</v>
      </c>
      <c r="D69" s="153"/>
    </row>
    <row r="70" spans="1:4" s="32" customFormat="1" ht="13.2" x14ac:dyDescent="0.25">
      <c r="A70" s="68"/>
      <c r="B70" s="71" t="s">
        <v>83</v>
      </c>
      <c r="C70" s="156">
        <f>D66+D67+C68+C69</f>
        <v>0</v>
      </c>
      <c r="D70" s="157"/>
    </row>
    <row r="71" spans="1:4" s="32" customFormat="1" ht="24.6" customHeight="1" x14ac:dyDescent="0.25">
      <c r="A71" s="158" t="s">
        <v>123</v>
      </c>
      <c r="B71" s="159"/>
      <c r="C71" s="159"/>
      <c r="D71" s="159"/>
    </row>
    <row r="72" spans="1:4" s="32" customFormat="1" ht="29.25" customHeight="1" x14ac:dyDescent="0.25">
      <c r="A72" s="142" t="s">
        <v>60</v>
      </c>
      <c r="B72" s="143"/>
      <c r="C72" s="143"/>
      <c r="D72" s="143"/>
    </row>
    <row r="73" spans="1:4" s="32" customFormat="1" ht="26.4" x14ac:dyDescent="0.25">
      <c r="A73" s="47">
        <v>2</v>
      </c>
      <c r="B73" s="47" t="s">
        <v>62</v>
      </c>
      <c r="C73" s="47" t="s">
        <v>15</v>
      </c>
      <c r="D73" s="47" t="s">
        <v>1</v>
      </c>
    </row>
    <row r="74" spans="1:4" s="32" customFormat="1" ht="26.4" x14ac:dyDescent="0.25">
      <c r="A74" s="82" t="s">
        <v>51</v>
      </c>
      <c r="B74" s="70" t="s">
        <v>57</v>
      </c>
      <c r="C74" s="15">
        <f>C44</f>
        <v>0.14862206666666666</v>
      </c>
      <c r="D74" s="11">
        <f>D44</f>
        <v>0</v>
      </c>
    </row>
    <row r="75" spans="1:4" s="32" customFormat="1" ht="13.2" x14ac:dyDescent="0.25">
      <c r="A75" s="82" t="s">
        <v>56</v>
      </c>
      <c r="B75" s="70" t="s">
        <v>58</v>
      </c>
      <c r="C75" s="15">
        <f>C59</f>
        <v>0.33800000000000002</v>
      </c>
      <c r="D75" s="11">
        <f>D59</f>
        <v>0</v>
      </c>
    </row>
    <row r="76" spans="1:4" s="32" customFormat="1" ht="13.2" x14ac:dyDescent="0.25">
      <c r="A76" s="82" t="s">
        <v>61</v>
      </c>
      <c r="B76" s="70" t="s">
        <v>12</v>
      </c>
      <c r="C76" s="15" t="s">
        <v>63</v>
      </c>
      <c r="D76" s="11">
        <f>C70</f>
        <v>0</v>
      </c>
    </row>
    <row r="77" spans="1:4" s="32" customFormat="1" ht="13.2" x14ac:dyDescent="0.25">
      <c r="A77" s="138" t="s">
        <v>84</v>
      </c>
      <c r="B77" s="138"/>
      <c r="C77" s="14" t="s">
        <v>63</v>
      </c>
      <c r="D77" s="13">
        <f>SUM(D74:D76)</f>
        <v>0</v>
      </c>
    </row>
    <row r="78" spans="1:4" s="32" customFormat="1" x14ac:dyDescent="0.25">
      <c r="A78" s="72"/>
      <c r="B78" s="73"/>
      <c r="C78" s="73"/>
      <c r="D78" s="73"/>
    </row>
    <row r="79" spans="1:4" s="32" customFormat="1" x14ac:dyDescent="0.25">
      <c r="A79" s="72"/>
      <c r="B79" s="73"/>
      <c r="C79" s="73"/>
      <c r="D79" s="73"/>
    </row>
    <row r="80" spans="1:4" s="32" customFormat="1" ht="27" customHeight="1" x14ac:dyDescent="0.25">
      <c r="A80" s="142" t="s">
        <v>85</v>
      </c>
      <c r="B80" s="143"/>
      <c r="C80" s="143"/>
      <c r="D80" s="143"/>
    </row>
    <row r="81" spans="1:4" s="32" customFormat="1" ht="18.75" customHeight="1" x14ac:dyDescent="0.25">
      <c r="A81" s="47">
        <v>3</v>
      </c>
      <c r="B81" s="47" t="s">
        <v>21</v>
      </c>
      <c r="C81" s="47" t="s">
        <v>15</v>
      </c>
      <c r="D81" s="47" t="s">
        <v>1</v>
      </c>
    </row>
    <row r="82" spans="1:4" s="32" customFormat="1" ht="13.2" x14ac:dyDescent="0.25">
      <c r="A82" s="82" t="s">
        <v>2</v>
      </c>
      <c r="B82" s="74" t="s">
        <v>22</v>
      </c>
      <c r="C82" s="6">
        <f>'1 - Coordenador de Atendimento'!C82</f>
        <v>4.1999999999999997E-3</v>
      </c>
      <c r="D82" s="11">
        <f t="shared" ref="D82:D87" si="0">D$34*C82</f>
        <v>0</v>
      </c>
    </row>
    <row r="83" spans="1:4" s="32" customFormat="1" ht="51" customHeight="1" x14ac:dyDescent="0.25">
      <c r="A83" s="82" t="s">
        <v>4</v>
      </c>
      <c r="B83" s="74" t="s">
        <v>124</v>
      </c>
      <c r="C83" s="6">
        <f>'1 - Coordenador de Atendimento'!C83</f>
        <v>3.3599999999999998E-4</v>
      </c>
      <c r="D83" s="11">
        <f t="shared" si="0"/>
        <v>0</v>
      </c>
    </row>
    <row r="84" spans="1:4" s="32" customFormat="1" ht="75.599999999999994" x14ac:dyDescent="0.25">
      <c r="A84" s="82" t="s">
        <v>5</v>
      </c>
      <c r="B84" s="74" t="s">
        <v>125</v>
      </c>
      <c r="C84" s="6">
        <f>'1 - Coordenador de Atendimento'!C84</f>
        <v>5.6784000000000001E-4</v>
      </c>
      <c r="D84" s="11">
        <f t="shared" si="0"/>
        <v>0</v>
      </c>
    </row>
    <row r="85" spans="1:4" s="32" customFormat="1" ht="13.2" x14ac:dyDescent="0.25">
      <c r="A85" s="82" t="s">
        <v>6</v>
      </c>
      <c r="B85" s="74" t="s">
        <v>23</v>
      </c>
      <c r="C85" s="6">
        <f>'1 - Coordenador de Atendimento'!C85</f>
        <v>1.9400000000000001E-2</v>
      </c>
      <c r="D85" s="11">
        <f t="shared" si="0"/>
        <v>0</v>
      </c>
    </row>
    <row r="86" spans="1:4" s="32" customFormat="1" ht="76.8" x14ac:dyDescent="0.25">
      <c r="A86" s="82" t="s">
        <v>7</v>
      </c>
      <c r="B86" s="74" t="s">
        <v>126</v>
      </c>
      <c r="C86" s="6">
        <f>'1 - Coordenador de Atendimento'!C86</f>
        <v>6.5572000000000009E-3</v>
      </c>
      <c r="D86" s="11">
        <f t="shared" si="0"/>
        <v>0</v>
      </c>
    </row>
    <row r="87" spans="1:4" s="32" customFormat="1" ht="75.599999999999994" x14ac:dyDescent="0.25">
      <c r="A87" s="82" t="s">
        <v>8</v>
      </c>
      <c r="B87" s="74" t="s">
        <v>127</v>
      </c>
      <c r="C87" s="6">
        <f>'1 - Coordenador de Atendimento'!C87</f>
        <v>2.6228800000000002E-3</v>
      </c>
      <c r="D87" s="11">
        <f t="shared" si="0"/>
        <v>0</v>
      </c>
    </row>
    <row r="88" spans="1:4" s="32" customFormat="1" ht="13.2" x14ac:dyDescent="0.25">
      <c r="A88" s="138" t="s">
        <v>86</v>
      </c>
      <c r="B88" s="138"/>
      <c r="C88" s="16">
        <f>SUM(C82:C87)</f>
        <v>3.3683919999999999E-2</v>
      </c>
      <c r="D88" s="13">
        <f>SUM(D82:D87)</f>
        <v>0</v>
      </c>
    </row>
    <row r="89" spans="1:4" s="32" customFormat="1" ht="13.2" x14ac:dyDescent="0.25">
      <c r="A89" s="55"/>
      <c r="B89" s="56"/>
      <c r="C89" s="56"/>
      <c r="D89" s="56"/>
    </row>
    <row r="90" spans="1:4" s="32" customFormat="1" ht="13.2" x14ac:dyDescent="0.25">
      <c r="A90" s="142" t="s">
        <v>64</v>
      </c>
      <c r="B90" s="143"/>
      <c r="C90" s="143"/>
      <c r="D90" s="143"/>
    </row>
    <row r="91" spans="1:4" s="32" customFormat="1" x14ac:dyDescent="0.25"/>
    <row r="92" spans="1:4" s="32" customFormat="1" ht="51" customHeight="1" x14ac:dyDescent="0.25">
      <c r="A92" s="160" t="s">
        <v>117</v>
      </c>
      <c r="B92" s="161"/>
      <c r="C92" s="161"/>
      <c r="D92" s="162"/>
    </row>
    <row r="93" spans="1:4" s="32" customFormat="1" ht="13.2" x14ac:dyDescent="0.25">
      <c r="A93" s="75"/>
      <c r="B93" s="76"/>
      <c r="C93" s="76"/>
      <c r="D93" s="76"/>
    </row>
    <row r="94" spans="1:4" s="32" customFormat="1" ht="24.75" customHeight="1" x14ac:dyDescent="0.25">
      <c r="A94" s="142" t="s">
        <v>87</v>
      </c>
      <c r="B94" s="143"/>
      <c r="C94" s="143"/>
      <c r="D94" s="143"/>
    </row>
    <row r="95" spans="1:4" s="32" customFormat="1" ht="19.5" customHeight="1" x14ac:dyDescent="0.25">
      <c r="A95" s="47" t="s">
        <v>14</v>
      </c>
      <c r="B95" s="47" t="s">
        <v>65</v>
      </c>
      <c r="C95" s="47" t="s">
        <v>15</v>
      </c>
      <c r="D95" s="47" t="s">
        <v>1</v>
      </c>
    </row>
    <row r="96" spans="1:4" s="32" customFormat="1" ht="52.8" x14ac:dyDescent="0.25">
      <c r="A96" s="82" t="s">
        <v>2</v>
      </c>
      <c r="B96" s="70" t="s">
        <v>118</v>
      </c>
      <c r="C96" s="7">
        <f>'1 - Coordenador de Atendimento'!C96</f>
        <v>9.9537037037037021E-2</v>
      </c>
      <c r="D96" s="11">
        <f t="shared" ref="D96:D101" si="1">D$34*C96</f>
        <v>0</v>
      </c>
    </row>
    <row r="97" spans="1:4" s="32" customFormat="1" ht="26.4" x14ac:dyDescent="0.25">
      <c r="A97" s="82" t="s">
        <v>4</v>
      </c>
      <c r="B97" s="70" t="s">
        <v>89</v>
      </c>
      <c r="C97" s="92">
        <f>'1 - Coordenador de Atendimento'!C97</f>
        <v>0</v>
      </c>
      <c r="D97" s="11">
        <f t="shared" si="1"/>
        <v>0</v>
      </c>
    </row>
    <row r="98" spans="1:4" s="32" customFormat="1" ht="26.4" x14ac:dyDescent="0.25">
      <c r="A98" s="82" t="s">
        <v>5</v>
      </c>
      <c r="B98" s="70" t="s">
        <v>90</v>
      </c>
      <c r="C98" s="92">
        <f>'1 - Coordenador de Atendimento'!C98</f>
        <v>0</v>
      </c>
      <c r="D98" s="11">
        <f t="shared" si="1"/>
        <v>0</v>
      </c>
    </row>
    <row r="99" spans="1:4" s="32" customFormat="1" ht="26.4" x14ac:dyDescent="0.25">
      <c r="A99" s="82" t="s">
        <v>6</v>
      </c>
      <c r="B99" s="70" t="s">
        <v>91</v>
      </c>
      <c r="C99" s="92">
        <f>'1 - Coordenador de Atendimento'!C99</f>
        <v>0</v>
      </c>
      <c r="D99" s="11">
        <f t="shared" si="1"/>
        <v>0</v>
      </c>
    </row>
    <row r="100" spans="1:4" s="32" customFormat="1" ht="26.4" x14ac:dyDescent="0.25">
      <c r="A100" s="82" t="s">
        <v>7</v>
      </c>
      <c r="B100" s="70" t="s">
        <v>92</v>
      </c>
      <c r="C100" s="92">
        <f>'1 - Coordenador de Atendimento'!C100</f>
        <v>0</v>
      </c>
      <c r="D100" s="11">
        <f t="shared" si="1"/>
        <v>0</v>
      </c>
    </row>
    <row r="101" spans="1:4" s="32" customFormat="1" ht="26.4" x14ac:dyDescent="0.25">
      <c r="A101" s="82" t="s">
        <v>8</v>
      </c>
      <c r="B101" s="70" t="s">
        <v>93</v>
      </c>
      <c r="C101" s="92">
        <f>'1 - Coordenador de Atendimento'!C101</f>
        <v>0</v>
      </c>
      <c r="D101" s="11">
        <f t="shared" si="1"/>
        <v>0</v>
      </c>
    </row>
    <row r="102" spans="1:4" s="32" customFormat="1" ht="13.2" x14ac:dyDescent="0.25">
      <c r="A102" s="138" t="s">
        <v>88</v>
      </c>
      <c r="B102" s="138"/>
      <c r="C102" s="17">
        <f>SUM(C96:C101)</f>
        <v>9.9537037037037021E-2</v>
      </c>
      <c r="D102" s="13">
        <f>SUM(D96:D101)</f>
        <v>0</v>
      </c>
    </row>
    <row r="103" spans="1:4" s="32" customFormat="1" ht="13.2" x14ac:dyDescent="0.25">
      <c r="A103" s="55"/>
      <c r="B103" s="56"/>
      <c r="C103" s="56"/>
      <c r="D103" s="56"/>
    </row>
    <row r="104" spans="1:4" s="32" customFormat="1" ht="26.25" customHeight="1" x14ac:dyDescent="0.25">
      <c r="A104" s="142" t="s">
        <v>94</v>
      </c>
      <c r="B104" s="143"/>
      <c r="C104" s="143"/>
      <c r="D104" s="143"/>
    </row>
    <row r="105" spans="1:4" s="32" customFormat="1" ht="26.4" x14ac:dyDescent="0.25">
      <c r="A105" s="71">
        <v>4</v>
      </c>
      <c r="B105" s="71" t="s">
        <v>66</v>
      </c>
      <c r="C105" s="71" t="s">
        <v>15</v>
      </c>
      <c r="D105" s="71" t="s">
        <v>1</v>
      </c>
    </row>
    <row r="106" spans="1:4" s="32" customFormat="1" ht="13.2" x14ac:dyDescent="0.25">
      <c r="A106" s="82" t="s">
        <v>14</v>
      </c>
      <c r="B106" s="70" t="s">
        <v>96</v>
      </c>
      <c r="C106" s="15">
        <f>C102</f>
        <v>9.9537037037037021E-2</v>
      </c>
      <c r="D106" s="11">
        <f>D102</f>
        <v>0</v>
      </c>
    </row>
    <row r="107" spans="1:4" s="32" customFormat="1" ht="13.2" x14ac:dyDescent="0.25">
      <c r="A107" s="138" t="s">
        <v>95</v>
      </c>
      <c r="B107" s="138"/>
      <c r="C107" s="14" t="s">
        <v>63</v>
      </c>
      <c r="D107" s="13">
        <f>SUM(D106:D106)</f>
        <v>0</v>
      </c>
    </row>
    <row r="108" spans="1:4" s="32" customFormat="1" ht="13.2" x14ac:dyDescent="0.25">
      <c r="A108" s="55"/>
      <c r="B108" s="56"/>
      <c r="C108" s="56"/>
      <c r="D108" s="56"/>
    </row>
    <row r="109" spans="1:4" s="32" customFormat="1" ht="13.2" x14ac:dyDescent="0.25">
      <c r="A109" s="142" t="s">
        <v>67</v>
      </c>
      <c r="B109" s="143"/>
      <c r="C109" s="143"/>
      <c r="D109" s="143"/>
    </row>
    <row r="110" spans="1:4" s="32" customFormat="1" ht="13.2" x14ac:dyDescent="0.25">
      <c r="A110" s="77">
        <v>5</v>
      </c>
      <c r="B110" s="144" t="s">
        <v>13</v>
      </c>
      <c r="C110" s="144"/>
      <c r="D110" s="77" t="s">
        <v>1</v>
      </c>
    </row>
    <row r="111" spans="1:4" s="32" customFormat="1" ht="13.2" x14ac:dyDescent="0.25">
      <c r="A111" s="78" t="s">
        <v>2</v>
      </c>
      <c r="B111" s="145" t="s">
        <v>135</v>
      </c>
      <c r="C111" s="145"/>
      <c r="D111" s="136">
        <f>'1 - Coordenador de Atendimento'!D111</f>
        <v>0</v>
      </c>
    </row>
    <row r="112" spans="1:4" s="32" customFormat="1" ht="13.2" x14ac:dyDescent="0.25">
      <c r="A112" s="78" t="s">
        <v>4</v>
      </c>
      <c r="B112" s="198" t="s">
        <v>136</v>
      </c>
      <c r="C112" s="199"/>
      <c r="D112" s="136">
        <f>'1 - Coordenador de Atendimento'!D112</f>
        <v>0</v>
      </c>
    </row>
    <row r="113" spans="1:4" s="32" customFormat="1" ht="13.2" x14ac:dyDescent="0.25">
      <c r="A113" s="78" t="s">
        <v>5</v>
      </c>
      <c r="B113" s="198" t="s">
        <v>137</v>
      </c>
      <c r="C113" s="199"/>
      <c r="D113" s="136">
        <f>'1 - Coordenador de Atendimento'!D113</f>
        <v>0</v>
      </c>
    </row>
    <row r="114" spans="1:4" s="32" customFormat="1" ht="13.2" x14ac:dyDescent="0.25">
      <c r="A114" s="79"/>
      <c r="B114" s="146" t="s">
        <v>97</v>
      </c>
      <c r="C114" s="146"/>
      <c r="D114" s="45">
        <f>SUM(D111:D113)</f>
        <v>0</v>
      </c>
    </row>
    <row r="115" spans="1:4" s="32" customFormat="1" x14ac:dyDescent="0.25">
      <c r="A115" s="147" t="s">
        <v>119</v>
      </c>
      <c r="B115" s="148"/>
      <c r="C115" s="148"/>
      <c r="D115" s="148"/>
    </row>
    <row r="116" spans="1:4" s="32" customFormat="1" ht="13.2" x14ac:dyDescent="0.25">
      <c r="A116" s="149"/>
      <c r="B116" s="150"/>
      <c r="C116" s="150"/>
      <c r="D116" s="150"/>
    </row>
    <row r="117" spans="1:4" s="80" customFormat="1" ht="13.2" x14ac:dyDescent="0.25">
      <c r="A117" s="151" t="s">
        <v>68</v>
      </c>
      <c r="B117" s="151"/>
      <c r="C117" s="151"/>
      <c r="D117" s="151"/>
    </row>
    <row r="118" spans="1:4" s="32" customFormat="1" ht="13.2" x14ac:dyDescent="0.25">
      <c r="A118" s="71">
        <v>6</v>
      </c>
      <c r="B118" s="71" t="s">
        <v>24</v>
      </c>
      <c r="C118" s="71" t="s">
        <v>15</v>
      </c>
      <c r="D118" s="71" t="s">
        <v>1</v>
      </c>
    </row>
    <row r="119" spans="1:4" s="32" customFormat="1" ht="13.2" x14ac:dyDescent="0.25">
      <c r="A119" s="34" t="s">
        <v>2</v>
      </c>
      <c r="B119" s="66" t="s">
        <v>25</v>
      </c>
      <c r="C119" s="10">
        <f>'1 - Coordenador de Atendimento'!C119</f>
        <v>0</v>
      </c>
      <c r="D119" s="8">
        <f>(D34+D77+D88+D107+D114)*C119</f>
        <v>0</v>
      </c>
    </row>
    <row r="120" spans="1:4" s="32" customFormat="1" ht="13.2" x14ac:dyDescent="0.25">
      <c r="A120" s="34" t="s">
        <v>4</v>
      </c>
      <c r="B120" s="66" t="s">
        <v>27</v>
      </c>
      <c r="C120" s="10">
        <f>'1 - Coordenador de Atendimento'!C120</f>
        <v>0</v>
      </c>
      <c r="D120" s="8">
        <f>(D34+D77+D88+D107+D114+D119)*C120</f>
        <v>0</v>
      </c>
    </row>
    <row r="121" spans="1:4" s="32" customFormat="1" ht="13.2" x14ac:dyDescent="0.25">
      <c r="A121" s="34" t="s">
        <v>5</v>
      </c>
      <c r="B121" s="66" t="s">
        <v>26</v>
      </c>
      <c r="C121" s="18">
        <f>SUM(C122:C125)</f>
        <v>0</v>
      </c>
      <c r="D121" s="9">
        <f>((D138+D119+D120)/(1-C121))*C121</f>
        <v>0</v>
      </c>
    </row>
    <row r="122" spans="1:4" s="32" customFormat="1" ht="13.2" x14ac:dyDescent="0.25">
      <c r="A122" s="66"/>
      <c r="B122" s="66" t="s">
        <v>44</v>
      </c>
      <c r="C122" s="10">
        <f>'1 - Coordenador de Atendimento'!C122</f>
        <v>0</v>
      </c>
      <c r="D122" s="8">
        <f>((D138+D119+D120)/(1-C121))*C122</f>
        <v>0</v>
      </c>
    </row>
    <row r="123" spans="1:4" s="32" customFormat="1" ht="13.2" x14ac:dyDescent="0.25">
      <c r="A123" s="66"/>
      <c r="B123" s="66" t="s">
        <v>45</v>
      </c>
      <c r="C123" s="10">
        <f>'1 - Coordenador de Atendimento'!C123</f>
        <v>0</v>
      </c>
      <c r="D123" s="8">
        <f>((D138+D119+D120)/(1-C121))*C123</f>
        <v>0</v>
      </c>
    </row>
    <row r="124" spans="1:4" s="32" customFormat="1" ht="13.2" x14ac:dyDescent="0.25">
      <c r="A124" s="66"/>
      <c r="B124" s="66" t="s">
        <v>46</v>
      </c>
      <c r="C124" s="10">
        <f>'1 - Coordenador de Atendimento'!C124</f>
        <v>0</v>
      </c>
      <c r="D124" s="8">
        <f>((D138+D119+D120)/(1-C121))*C124</f>
        <v>0</v>
      </c>
    </row>
    <row r="125" spans="1:4" s="32" customFormat="1" ht="13.2" x14ac:dyDescent="0.25">
      <c r="A125" s="66"/>
      <c r="B125" s="66" t="s">
        <v>138</v>
      </c>
      <c r="C125" s="10">
        <f>'1 - Coordenador de Atendimento'!C125</f>
        <v>0</v>
      </c>
      <c r="D125" s="8">
        <f>((D138+D119+D120)/(1-C121))*C125</f>
        <v>0</v>
      </c>
    </row>
    <row r="126" spans="1:4" s="32" customFormat="1" ht="13.2" x14ac:dyDescent="0.25">
      <c r="A126" s="68"/>
      <c r="B126" s="71" t="s">
        <v>98</v>
      </c>
      <c r="C126" s="17"/>
      <c r="D126" s="13">
        <f>D119+D120+D121</f>
        <v>0</v>
      </c>
    </row>
    <row r="127" spans="1:4" s="32" customFormat="1" x14ac:dyDescent="0.25">
      <c r="A127" s="202" t="s">
        <v>143</v>
      </c>
      <c r="B127" s="203"/>
      <c r="C127" s="203"/>
      <c r="D127" s="203"/>
    </row>
    <row r="128" spans="1:4" s="32" customFormat="1" x14ac:dyDescent="0.25">
      <c r="A128" s="200" t="s">
        <v>144</v>
      </c>
      <c r="B128" s="201"/>
      <c r="C128" s="201"/>
      <c r="D128" s="201"/>
    </row>
    <row r="129" spans="1:4" s="90" customFormat="1" ht="30.6" customHeight="1" x14ac:dyDescent="0.25">
      <c r="A129" s="200" t="s">
        <v>145</v>
      </c>
      <c r="B129" s="201"/>
      <c r="C129" s="201"/>
      <c r="D129" s="201"/>
    </row>
    <row r="130" spans="1:4" s="32" customFormat="1" x14ac:dyDescent="0.25">
      <c r="A130" s="46"/>
      <c r="B130" s="46"/>
      <c r="C130" s="46"/>
      <c r="D130" s="46"/>
    </row>
    <row r="131" spans="1:4" s="32" customFormat="1" ht="13.2" x14ac:dyDescent="0.25">
      <c r="A131" s="151" t="s">
        <v>69</v>
      </c>
      <c r="B131" s="151"/>
      <c r="C131" s="151"/>
      <c r="D131" s="151"/>
    </row>
    <row r="132" spans="1:4" s="32" customFormat="1" ht="24" customHeight="1" x14ac:dyDescent="0.25">
      <c r="A132" s="68"/>
      <c r="B132" s="138" t="s">
        <v>28</v>
      </c>
      <c r="C132" s="138"/>
      <c r="D132" s="71" t="s">
        <v>29</v>
      </c>
    </row>
    <row r="133" spans="1:4" s="32" customFormat="1" ht="13.2" x14ac:dyDescent="0.25">
      <c r="A133" s="82" t="s">
        <v>2</v>
      </c>
      <c r="B133" s="140" t="s">
        <v>30</v>
      </c>
      <c r="C133" s="140"/>
      <c r="D133" s="11">
        <f>D34</f>
        <v>0</v>
      </c>
    </row>
    <row r="134" spans="1:4" s="32" customFormat="1" ht="13.2" x14ac:dyDescent="0.25">
      <c r="A134" s="82" t="s">
        <v>4</v>
      </c>
      <c r="B134" s="140" t="s">
        <v>70</v>
      </c>
      <c r="C134" s="140"/>
      <c r="D134" s="11">
        <f>D77</f>
        <v>0</v>
      </c>
    </row>
    <row r="135" spans="1:4" s="32" customFormat="1" ht="13.2" x14ac:dyDescent="0.25">
      <c r="A135" s="82" t="s">
        <v>5</v>
      </c>
      <c r="B135" s="140" t="s">
        <v>71</v>
      </c>
      <c r="C135" s="140"/>
      <c r="D135" s="11">
        <f>D88</f>
        <v>0</v>
      </c>
    </row>
    <row r="136" spans="1:4" s="81" customFormat="1" ht="24" customHeight="1" x14ac:dyDescent="0.3">
      <c r="A136" s="82" t="s">
        <v>6</v>
      </c>
      <c r="B136" s="140" t="s">
        <v>72</v>
      </c>
      <c r="C136" s="140"/>
      <c r="D136" s="11">
        <f>D107</f>
        <v>0</v>
      </c>
    </row>
    <row r="137" spans="1:4" s="32" customFormat="1" ht="13.2" x14ac:dyDescent="0.25">
      <c r="A137" s="82" t="s">
        <v>7</v>
      </c>
      <c r="B137" s="140" t="s">
        <v>73</v>
      </c>
      <c r="C137" s="140"/>
      <c r="D137" s="11">
        <f>D111</f>
        <v>0</v>
      </c>
    </row>
    <row r="138" spans="1:4" s="32" customFormat="1" ht="16.5" customHeight="1" x14ac:dyDescent="0.25">
      <c r="A138" s="138" t="s">
        <v>74</v>
      </c>
      <c r="B138" s="138"/>
      <c r="C138" s="138"/>
      <c r="D138" s="13">
        <f>SUM(D133:D137)</f>
        <v>0</v>
      </c>
    </row>
    <row r="139" spans="1:4" s="32" customFormat="1" ht="13.2" x14ac:dyDescent="0.25">
      <c r="A139" s="82" t="s">
        <v>8</v>
      </c>
      <c r="B139" s="141" t="s">
        <v>75</v>
      </c>
      <c r="C139" s="141"/>
      <c r="D139" s="11">
        <f>D126</f>
        <v>0</v>
      </c>
    </row>
    <row r="140" spans="1:4" s="32" customFormat="1" ht="16.5" customHeight="1" x14ac:dyDescent="0.25">
      <c r="A140" s="138" t="s">
        <v>31</v>
      </c>
      <c r="B140" s="138"/>
      <c r="C140" s="138"/>
      <c r="D140" s="13">
        <f>TRUNC((D138+D139),2)</f>
        <v>0</v>
      </c>
    </row>
    <row r="141" spans="1:4" s="32" customFormat="1" ht="12.75" customHeight="1" x14ac:dyDescent="0.25">
      <c r="A141" s="139" t="s">
        <v>101</v>
      </c>
      <c r="B141" s="139"/>
      <c r="C141" s="139"/>
      <c r="D141" s="139"/>
    </row>
    <row r="142" spans="1:4" hidden="1" x14ac:dyDescent="0.25"/>
    <row r="143" spans="1:4" hidden="1" x14ac:dyDescent="0.25"/>
    <row r="144" spans="1:4" hidden="1" x14ac:dyDescent="0.25"/>
    <row r="145" spans="3:3" hidden="1" x14ac:dyDescent="0.25">
      <c r="C145" s="83"/>
    </row>
    <row r="146" spans="3:3" hidden="1" x14ac:dyDescent="0.25"/>
    <row r="147" spans="3:3" hidden="1" x14ac:dyDescent="0.25"/>
    <row r="148" spans="3:3" hidden="1" x14ac:dyDescent="0.25"/>
    <row r="149" spans="3:3" hidden="1" x14ac:dyDescent="0.25"/>
    <row r="150" spans="3:3" hidden="1" x14ac:dyDescent="0.25"/>
    <row r="151" spans="3:3" hidden="1" x14ac:dyDescent="0.25"/>
    <row r="152" spans="3:3" hidden="1" x14ac:dyDescent="0.25"/>
    <row r="153" spans="3:3" hidden="1" x14ac:dyDescent="0.25"/>
    <row r="154" spans="3:3" hidden="1" x14ac:dyDescent="0.25"/>
    <row r="155" spans="3:3" hidden="1" x14ac:dyDescent="0.25"/>
    <row r="156" spans="3:3" hidden="1" x14ac:dyDescent="0.25"/>
    <row r="157" spans="3:3" hidden="1" x14ac:dyDescent="0.25"/>
    <row r="158" spans="3:3" hidden="1" x14ac:dyDescent="0.25"/>
    <row r="159" spans="3:3" hidden="1" x14ac:dyDescent="0.25"/>
    <row r="160" spans="3:3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t="12" customHeight="1" x14ac:dyDescent="0.25"/>
  </sheetData>
  <sheetProtection formatCells="0" formatColumns="0" formatRows="0" insertColumns="0" insertRows="0"/>
  <mergeCells count="78">
    <mergeCell ref="A141:D141"/>
    <mergeCell ref="B135:C135"/>
    <mergeCell ref="B136:C136"/>
    <mergeCell ref="B137:C137"/>
    <mergeCell ref="A138:C138"/>
    <mergeCell ref="B139:C139"/>
    <mergeCell ref="A140:C140"/>
    <mergeCell ref="B134:C134"/>
    <mergeCell ref="B113:C113"/>
    <mergeCell ref="B114:C114"/>
    <mergeCell ref="A115:D115"/>
    <mergeCell ref="A116:D116"/>
    <mergeCell ref="A117:D117"/>
    <mergeCell ref="A127:D127"/>
    <mergeCell ref="A128:D128"/>
    <mergeCell ref="A129:D129"/>
    <mergeCell ref="A131:D131"/>
    <mergeCell ref="B132:C132"/>
    <mergeCell ref="B133:C133"/>
    <mergeCell ref="B112:C112"/>
    <mergeCell ref="A80:D80"/>
    <mergeCell ref="A88:B88"/>
    <mergeCell ref="A90:D90"/>
    <mergeCell ref="A92:D92"/>
    <mergeCell ref="A94:D94"/>
    <mergeCell ref="A102:B102"/>
    <mergeCell ref="A104:D104"/>
    <mergeCell ref="A107:B107"/>
    <mergeCell ref="A109:D109"/>
    <mergeCell ref="B110:C110"/>
    <mergeCell ref="B111:C111"/>
    <mergeCell ref="A77:B77"/>
    <mergeCell ref="A49:D49"/>
    <mergeCell ref="A59:B59"/>
    <mergeCell ref="A60:D60"/>
    <mergeCell ref="A61:D61"/>
    <mergeCell ref="A62:D62"/>
    <mergeCell ref="A64:D64"/>
    <mergeCell ref="C68:D68"/>
    <mergeCell ref="C69:D69"/>
    <mergeCell ref="C70:D70"/>
    <mergeCell ref="A71:D71"/>
    <mergeCell ref="A72:D72"/>
    <mergeCell ref="A47:D47"/>
    <mergeCell ref="B32:C32"/>
    <mergeCell ref="B33:C33"/>
    <mergeCell ref="A34:C34"/>
    <mergeCell ref="A35:D35"/>
    <mergeCell ref="A36:D36"/>
    <mergeCell ref="A37:D37"/>
    <mergeCell ref="A38:D38"/>
    <mergeCell ref="A42:B42"/>
    <mergeCell ref="A44:B44"/>
    <mergeCell ref="A45:D45"/>
    <mergeCell ref="A46:D46"/>
    <mergeCell ref="B31:C31"/>
    <mergeCell ref="F17:H17"/>
    <mergeCell ref="B18:C18"/>
    <mergeCell ref="B19:C19"/>
    <mergeCell ref="A21:D21"/>
    <mergeCell ref="A22:D22"/>
    <mergeCell ref="B23:C23"/>
    <mergeCell ref="B24:C24"/>
    <mergeCell ref="B25:C25"/>
    <mergeCell ref="B26:C26"/>
    <mergeCell ref="B27:C27"/>
    <mergeCell ref="A30:D30"/>
    <mergeCell ref="A13:B13"/>
    <mergeCell ref="A14:D14"/>
    <mergeCell ref="B15:C15"/>
    <mergeCell ref="B16:C16"/>
    <mergeCell ref="B17:C17"/>
    <mergeCell ref="A12:B12"/>
    <mergeCell ref="A8:B8"/>
    <mergeCell ref="C8:D8"/>
    <mergeCell ref="A9:B9"/>
    <mergeCell ref="C9:D9"/>
    <mergeCell ref="A11:D11"/>
  </mergeCells>
  <pageMargins left="1.1811023622047245" right="0.39370078740157483" top="0.78740157480314965" bottom="0.78740157480314965" header="0.31496062992125984" footer="0.31496062992125984"/>
  <pageSetup paperSize="9" fitToHeight="4" orientation="portrait" r:id="rId1"/>
  <rowBreaks count="3" manualBreakCount="3">
    <brk id="36" min="3" max="3" man="1"/>
    <brk id="62" min="3" max="3" man="1"/>
    <brk id="89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XFA266"/>
  <sheetViews>
    <sheetView view="pageBreakPreview" zoomScaleNormal="100" zoomScaleSheetLayoutView="100" workbookViewId="0">
      <selection activeCell="C10" sqref="C10"/>
    </sheetView>
  </sheetViews>
  <sheetFormatPr defaultColWidth="0" defaultRowHeight="12" customHeight="1" zeroHeight="1" x14ac:dyDescent="0.25"/>
  <cols>
    <col min="1" max="1" width="5" style="23" customWidth="1"/>
    <col min="2" max="2" width="40.109375" style="23" customWidth="1"/>
    <col min="3" max="3" width="18" style="23" customWidth="1"/>
    <col min="4" max="4" width="18.21875" style="23" customWidth="1"/>
    <col min="5" max="5" width="6" style="23" hidden="1"/>
    <col min="6" max="16381" width="9.109375" style="23" hidden="1"/>
    <col min="16382" max="16384" width="8.5546875" style="23" hidden="1"/>
  </cols>
  <sheetData>
    <row r="1" spans="1:4" ht="13.2" x14ac:dyDescent="0.25">
      <c r="A1" s="1" t="s">
        <v>103</v>
      </c>
      <c r="B1" s="21"/>
      <c r="C1" s="21"/>
      <c r="D1" s="22"/>
    </row>
    <row r="2" spans="1:4" ht="13.2" x14ac:dyDescent="0.25">
      <c r="A2" s="1" t="s">
        <v>104</v>
      </c>
      <c r="B2" s="24"/>
      <c r="C2" s="25"/>
      <c r="D2" s="26"/>
    </row>
    <row r="3" spans="1:4" ht="13.2" x14ac:dyDescent="0.25">
      <c r="A3" s="1" t="s">
        <v>105</v>
      </c>
      <c r="B3" s="24"/>
      <c r="C3" s="24"/>
      <c r="D3" s="27"/>
    </row>
    <row r="4" spans="1:4" ht="13.2" x14ac:dyDescent="0.25">
      <c r="A4" s="1" t="s">
        <v>106</v>
      </c>
      <c r="B4" s="24"/>
      <c r="C4" s="24"/>
      <c r="D4" s="27"/>
    </row>
    <row r="5" spans="1:4" ht="13.2" x14ac:dyDescent="0.25">
      <c r="A5" s="1" t="s">
        <v>107</v>
      </c>
      <c r="B5" s="24"/>
      <c r="C5" s="24"/>
      <c r="D5" s="27"/>
    </row>
    <row r="6" spans="1:4" x14ac:dyDescent="0.25">
      <c r="A6" s="28"/>
      <c r="B6" s="29"/>
      <c r="C6" s="29"/>
      <c r="D6" s="30"/>
    </row>
    <row r="7" spans="1:4" x14ac:dyDescent="0.25">
      <c r="A7" s="31"/>
      <c r="B7" s="31"/>
      <c r="C7" s="31"/>
      <c r="D7" s="31"/>
    </row>
    <row r="8" spans="1:4" ht="12.75" customHeight="1" x14ac:dyDescent="0.25">
      <c r="A8" s="195" t="s">
        <v>110</v>
      </c>
      <c r="B8" s="195"/>
      <c r="C8" s="196" t="s">
        <v>130</v>
      </c>
      <c r="D8" s="196"/>
    </row>
    <row r="9" spans="1:4" ht="13.2" x14ac:dyDescent="0.25">
      <c r="A9" s="195" t="s">
        <v>33</v>
      </c>
      <c r="B9" s="195"/>
      <c r="C9" s="263" t="s">
        <v>323</v>
      </c>
      <c r="D9" s="196"/>
    </row>
    <row r="10" spans="1:4" s="32" customFormat="1" x14ac:dyDescent="0.25"/>
    <row r="11" spans="1:4" s="32" customFormat="1" ht="13.2" x14ac:dyDescent="0.25">
      <c r="A11" s="197" t="s">
        <v>34</v>
      </c>
      <c r="B11" s="197"/>
      <c r="C11" s="197"/>
      <c r="D11" s="197"/>
    </row>
    <row r="12" spans="1:4" s="32" customFormat="1" ht="26.4" x14ac:dyDescent="0.25">
      <c r="A12" s="191" t="s">
        <v>48</v>
      </c>
      <c r="B12" s="191"/>
      <c r="C12" s="33" t="s">
        <v>35</v>
      </c>
      <c r="D12" s="33" t="s">
        <v>36</v>
      </c>
    </row>
    <row r="13" spans="1:4" s="32" customFormat="1" ht="25.2" customHeight="1" x14ac:dyDescent="0.25">
      <c r="A13" s="204" t="s">
        <v>148</v>
      </c>
      <c r="B13" s="205"/>
      <c r="C13" s="2" t="s">
        <v>132</v>
      </c>
      <c r="D13" s="12">
        <v>6</v>
      </c>
    </row>
    <row r="14" spans="1:4" s="32" customFormat="1" ht="13.2" x14ac:dyDescent="0.25">
      <c r="A14" s="206"/>
      <c r="B14" s="207"/>
      <c r="C14" s="207"/>
      <c r="D14" s="207"/>
    </row>
    <row r="15" spans="1:4" s="32" customFormat="1" ht="13.2" x14ac:dyDescent="0.25">
      <c r="A15" s="34" t="s">
        <v>2</v>
      </c>
      <c r="B15" s="195" t="s">
        <v>122</v>
      </c>
      <c r="C15" s="195"/>
      <c r="D15" s="3"/>
    </row>
    <row r="16" spans="1:4" s="32" customFormat="1" ht="13.2" x14ac:dyDescent="0.25">
      <c r="A16" s="34" t="s">
        <v>4</v>
      </c>
      <c r="B16" s="195" t="s">
        <v>37</v>
      </c>
      <c r="C16" s="195"/>
      <c r="D16" s="35" t="s">
        <v>109</v>
      </c>
    </row>
    <row r="17" spans="1:8" s="32" customFormat="1" ht="13.2" x14ac:dyDescent="0.25">
      <c r="A17" s="34" t="s">
        <v>5</v>
      </c>
      <c r="B17" s="195" t="s">
        <v>79</v>
      </c>
      <c r="C17" s="195"/>
      <c r="D17" s="4"/>
      <c r="F17" s="192"/>
      <c r="G17" s="192"/>
      <c r="H17" s="192"/>
    </row>
    <row r="18" spans="1:8" s="32" customFormat="1" ht="28.5" customHeight="1" x14ac:dyDescent="0.25">
      <c r="A18" s="34" t="s">
        <v>6</v>
      </c>
      <c r="B18" s="193" t="s">
        <v>108</v>
      </c>
      <c r="C18" s="194"/>
      <c r="D18" s="4"/>
    </row>
    <row r="19" spans="1:8" s="32" customFormat="1" ht="13.2" x14ac:dyDescent="0.25">
      <c r="A19" s="34" t="s">
        <v>7</v>
      </c>
      <c r="B19" s="195" t="s">
        <v>38</v>
      </c>
      <c r="C19" s="195"/>
      <c r="D19" s="82">
        <v>12</v>
      </c>
    </row>
    <row r="20" spans="1:8" s="32" customFormat="1" x14ac:dyDescent="0.25">
      <c r="A20" s="37"/>
      <c r="B20" s="37"/>
      <c r="C20" s="38"/>
      <c r="D20" s="37"/>
    </row>
    <row r="21" spans="1:8" s="32" customFormat="1" ht="13.2" x14ac:dyDescent="0.25">
      <c r="A21" s="190" t="s">
        <v>39</v>
      </c>
      <c r="B21" s="190"/>
      <c r="C21" s="190"/>
      <c r="D21" s="190"/>
    </row>
    <row r="22" spans="1:8" s="32" customFormat="1" ht="30" customHeight="1" x14ac:dyDescent="0.25">
      <c r="A22" s="191" t="s">
        <v>40</v>
      </c>
      <c r="B22" s="191"/>
      <c r="C22" s="191"/>
      <c r="D22" s="191"/>
    </row>
    <row r="23" spans="1:8" s="32" customFormat="1" ht="105.6" x14ac:dyDescent="0.25">
      <c r="A23" s="34">
        <v>1</v>
      </c>
      <c r="B23" s="189" t="s">
        <v>76</v>
      </c>
      <c r="C23" s="189"/>
      <c r="D23" s="82" t="s">
        <v>139</v>
      </c>
    </row>
    <row r="24" spans="1:8" s="32" customFormat="1" ht="13.2" x14ac:dyDescent="0.25">
      <c r="A24" s="34">
        <v>2</v>
      </c>
      <c r="B24" s="189" t="s">
        <v>77</v>
      </c>
      <c r="C24" s="189"/>
      <c r="D24" s="137"/>
    </row>
    <row r="25" spans="1:8" s="32" customFormat="1" ht="13.2" x14ac:dyDescent="0.25">
      <c r="A25" s="34">
        <v>3</v>
      </c>
      <c r="B25" s="189" t="s">
        <v>78</v>
      </c>
      <c r="C25" s="189"/>
      <c r="D25" s="39"/>
    </row>
    <row r="26" spans="1:8" s="32" customFormat="1" ht="13.2" x14ac:dyDescent="0.25">
      <c r="A26" s="34">
        <v>4</v>
      </c>
      <c r="B26" s="189" t="s">
        <v>41</v>
      </c>
      <c r="C26" s="189"/>
      <c r="D26" s="82" t="s">
        <v>148</v>
      </c>
    </row>
    <row r="27" spans="1:8" s="32" customFormat="1" ht="13.2" x14ac:dyDescent="0.25">
      <c r="A27" s="34">
        <v>5</v>
      </c>
      <c r="B27" s="189" t="s">
        <v>42</v>
      </c>
      <c r="C27" s="189"/>
      <c r="D27" s="3"/>
    </row>
    <row r="28" spans="1:8" s="32" customFormat="1" ht="13.2" x14ac:dyDescent="0.25">
      <c r="A28" s="40"/>
      <c r="B28" s="40"/>
      <c r="C28" s="40"/>
      <c r="D28" s="41"/>
    </row>
    <row r="29" spans="1:8" s="32" customFormat="1" ht="13.2" x14ac:dyDescent="0.25">
      <c r="A29" s="40"/>
      <c r="B29" s="40"/>
      <c r="C29" s="40"/>
      <c r="D29" s="41"/>
    </row>
    <row r="30" spans="1:8" s="32" customFormat="1" ht="13.2" x14ac:dyDescent="0.25">
      <c r="A30" s="190" t="s">
        <v>43</v>
      </c>
      <c r="B30" s="190"/>
      <c r="C30" s="190"/>
      <c r="D30" s="190"/>
    </row>
    <row r="31" spans="1:8" s="32" customFormat="1" ht="13.2" x14ac:dyDescent="0.25">
      <c r="A31" s="77">
        <v>1</v>
      </c>
      <c r="B31" s="191" t="s">
        <v>0</v>
      </c>
      <c r="C31" s="191"/>
      <c r="D31" s="77" t="s">
        <v>1</v>
      </c>
    </row>
    <row r="32" spans="1:8" s="32" customFormat="1" ht="13.2" x14ac:dyDescent="0.25">
      <c r="A32" s="43" t="s">
        <v>2</v>
      </c>
      <c r="B32" s="189" t="s">
        <v>3</v>
      </c>
      <c r="C32" s="189"/>
      <c r="D32" s="5"/>
    </row>
    <row r="33" spans="1:4" s="32" customFormat="1" ht="13.2" x14ac:dyDescent="0.25">
      <c r="A33" s="43" t="s">
        <v>4</v>
      </c>
      <c r="B33" s="189" t="s">
        <v>11</v>
      </c>
      <c r="C33" s="189"/>
      <c r="D33" s="136"/>
    </row>
    <row r="34" spans="1:4" s="32" customFormat="1" ht="15" customHeight="1" x14ac:dyDescent="0.25">
      <c r="A34" s="163" t="s">
        <v>81</v>
      </c>
      <c r="B34" s="164"/>
      <c r="C34" s="165"/>
      <c r="D34" s="45">
        <f>SUM(D32:D33)</f>
        <v>0</v>
      </c>
    </row>
    <row r="35" spans="1:4" s="32" customFormat="1" ht="24" customHeight="1" x14ac:dyDescent="0.25">
      <c r="A35" s="166" t="s">
        <v>111</v>
      </c>
      <c r="B35" s="167"/>
      <c r="C35" s="167"/>
      <c r="D35" s="167"/>
    </row>
    <row r="36" spans="1:4" s="32" customFormat="1" ht="13.2" x14ac:dyDescent="0.25">
      <c r="A36" s="168"/>
      <c r="B36" s="169"/>
      <c r="C36" s="169"/>
      <c r="D36" s="169"/>
    </row>
    <row r="37" spans="1:4" s="32" customFormat="1" ht="15" customHeight="1" x14ac:dyDescent="0.25">
      <c r="A37" s="168" t="s">
        <v>49</v>
      </c>
      <c r="B37" s="169"/>
      <c r="C37" s="169"/>
      <c r="D37" s="169"/>
    </row>
    <row r="38" spans="1:4" s="46" customFormat="1" ht="15" customHeight="1" x14ac:dyDescent="0.25">
      <c r="A38" s="168" t="s">
        <v>50</v>
      </c>
      <c r="B38" s="169"/>
      <c r="C38" s="169"/>
      <c r="D38" s="169"/>
    </row>
    <row r="39" spans="1:4" s="32" customFormat="1" ht="25.5" customHeight="1" x14ac:dyDescent="0.25">
      <c r="A39" s="47" t="s">
        <v>51</v>
      </c>
      <c r="B39" s="47" t="s">
        <v>57</v>
      </c>
      <c r="C39" s="47" t="s">
        <v>15</v>
      </c>
      <c r="D39" s="47" t="s">
        <v>1</v>
      </c>
    </row>
    <row r="40" spans="1:4" s="32" customFormat="1" ht="13.2" x14ac:dyDescent="0.25">
      <c r="A40" s="48" t="s">
        <v>2</v>
      </c>
      <c r="B40" s="49" t="s">
        <v>112</v>
      </c>
      <c r="C40" s="50">
        <f>'1 - Coordenador de Atendimento'!C40</f>
        <v>8.3299999999999999E-2</v>
      </c>
      <c r="D40" s="51">
        <f>C40*D34</f>
        <v>0</v>
      </c>
    </row>
    <row r="41" spans="1:4" s="32" customFormat="1" ht="26.4" x14ac:dyDescent="0.25">
      <c r="A41" s="48" t="s">
        <v>4</v>
      </c>
      <c r="B41" s="49" t="s">
        <v>128</v>
      </c>
      <c r="C41" s="50">
        <f>'1 - Coordenador de Atendimento'!C41</f>
        <v>2.7777777777777776E-2</v>
      </c>
      <c r="D41" s="51">
        <f>D34*C41</f>
        <v>0</v>
      </c>
    </row>
    <row r="42" spans="1:4" s="32" customFormat="1" ht="13.2" x14ac:dyDescent="0.25">
      <c r="A42" s="146" t="s">
        <v>99</v>
      </c>
      <c r="B42" s="146"/>
      <c r="C42" s="53">
        <f>SUM(C40:C41)</f>
        <v>0.11107777777777778</v>
      </c>
      <c r="D42" s="54">
        <f>SUM(D40:D41)</f>
        <v>0</v>
      </c>
    </row>
    <row r="43" spans="1:4" s="32" customFormat="1" ht="26.4" x14ac:dyDescent="0.25">
      <c r="A43" s="48" t="s">
        <v>5</v>
      </c>
      <c r="B43" s="49" t="s">
        <v>100</v>
      </c>
      <c r="C43" s="52">
        <f>'1 - Coordenador de Atendimento'!C43</f>
        <v>3.7544288888888888E-2</v>
      </c>
      <c r="D43" s="51">
        <f>D34*C43</f>
        <v>0</v>
      </c>
    </row>
    <row r="44" spans="1:4" s="32" customFormat="1" ht="13.2" x14ac:dyDescent="0.25">
      <c r="A44" s="146" t="s">
        <v>80</v>
      </c>
      <c r="B44" s="146"/>
      <c r="C44" s="53">
        <f>SUM(C42:C43)</f>
        <v>0.14862206666666666</v>
      </c>
      <c r="D44" s="54">
        <f>SUM(D42:D43)</f>
        <v>0</v>
      </c>
    </row>
    <row r="45" spans="1:4" s="32" customFormat="1" ht="53.25" customHeight="1" x14ac:dyDescent="0.25">
      <c r="A45" s="170" t="s">
        <v>113</v>
      </c>
      <c r="B45" s="171"/>
      <c r="C45" s="171"/>
      <c r="D45" s="172"/>
    </row>
    <row r="46" spans="1:4" s="32" customFormat="1" ht="40.5" customHeight="1" x14ac:dyDescent="0.25">
      <c r="A46" s="173" t="s">
        <v>114</v>
      </c>
      <c r="B46" s="174"/>
      <c r="C46" s="174"/>
      <c r="D46" s="175"/>
    </row>
    <row r="47" spans="1:4" s="32" customFormat="1" ht="51.75" customHeight="1" x14ac:dyDescent="0.25">
      <c r="A47" s="176" t="s">
        <v>115</v>
      </c>
      <c r="B47" s="177"/>
      <c r="C47" s="177"/>
      <c r="D47" s="178"/>
    </row>
    <row r="48" spans="1:4" s="32" customFormat="1" ht="15" customHeight="1" x14ac:dyDescent="0.25">
      <c r="A48" s="55"/>
      <c r="B48" s="56"/>
      <c r="C48" s="56"/>
      <c r="D48" s="56"/>
    </row>
    <row r="49" spans="1:4" s="32" customFormat="1" ht="25.5" customHeight="1" x14ac:dyDescent="0.25">
      <c r="A49" s="142" t="s">
        <v>52</v>
      </c>
      <c r="B49" s="143"/>
      <c r="C49" s="143"/>
      <c r="D49" s="143"/>
    </row>
    <row r="50" spans="1:4" s="32" customFormat="1" ht="17.25" customHeight="1" x14ac:dyDescent="0.25">
      <c r="A50" s="57" t="s">
        <v>56</v>
      </c>
      <c r="B50" s="57" t="s">
        <v>58</v>
      </c>
      <c r="C50" s="57" t="s">
        <v>15</v>
      </c>
      <c r="D50" s="57" t="s">
        <v>1</v>
      </c>
    </row>
    <row r="51" spans="1:4" s="32" customFormat="1" ht="13.2" x14ac:dyDescent="0.25">
      <c r="A51" s="58" t="s">
        <v>2</v>
      </c>
      <c r="B51" s="59" t="s">
        <v>16</v>
      </c>
      <c r="C51" s="91">
        <f>'1 - Coordenador de Atendimento'!C51</f>
        <v>0.2</v>
      </c>
      <c r="D51" s="61">
        <f>D34*C51</f>
        <v>0</v>
      </c>
    </row>
    <row r="52" spans="1:4" s="32" customFormat="1" ht="13.2" x14ac:dyDescent="0.25">
      <c r="A52" s="58" t="s">
        <v>4</v>
      </c>
      <c r="B52" s="59" t="s">
        <v>18</v>
      </c>
      <c r="C52" s="60">
        <f>'1 - Coordenador de Atendimento'!C52</f>
        <v>2.5000000000000001E-2</v>
      </c>
      <c r="D52" s="61">
        <f>D34*C52</f>
        <v>0</v>
      </c>
    </row>
    <row r="53" spans="1:4" s="32" customFormat="1" ht="13.2" x14ac:dyDescent="0.25">
      <c r="A53" s="58" t="s">
        <v>5</v>
      </c>
      <c r="B53" s="59" t="s">
        <v>53</v>
      </c>
      <c r="C53" s="91">
        <f>'1 - Coordenador de Atendimento'!C53</f>
        <v>0</v>
      </c>
      <c r="D53" s="61">
        <f>D34*C53</f>
        <v>0</v>
      </c>
    </row>
    <row r="54" spans="1:4" s="32" customFormat="1" ht="13.2" x14ac:dyDescent="0.25">
      <c r="A54" s="58" t="s">
        <v>6</v>
      </c>
      <c r="B54" s="59" t="s">
        <v>54</v>
      </c>
      <c r="C54" s="60">
        <f>'1 - Coordenador de Atendimento'!C54</f>
        <v>1.4999999999999999E-2</v>
      </c>
      <c r="D54" s="61">
        <f>D34*C54</f>
        <v>0</v>
      </c>
    </row>
    <row r="55" spans="1:4" s="32" customFormat="1" ht="13.2" x14ac:dyDescent="0.25">
      <c r="A55" s="58" t="s">
        <v>7</v>
      </c>
      <c r="B55" s="59" t="s">
        <v>55</v>
      </c>
      <c r="C55" s="60">
        <f>'1 - Coordenador de Atendimento'!C55</f>
        <v>0.01</v>
      </c>
      <c r="D55" s="61">
        <f>D34*C55</f>
        <v>0</v>
      </c>
    </row>
    <row r="56" spans="1:4" s="32" customFormat="1" ht="13.2" x14ac:dyDescent="0.25">
      <c r="A56" s="58" t="s">
        <v>8</v>
      </c>
      <c r="B56" s="59" t="s">
        <v>20</v>
      </c>
      <c r="C56" s="60">
        <f>'1 - Coordenador de Atendimento'!C56</f>
        <v>6.0000000000000001E-3</v>
      </c>
      <c r="D56" s="61">
        <f>D34*C56</f>
        <v>0</v>
      </c>
    </row>
    <row r="57" spans="1:4" s="32" customFormat="1" ht="13.2" x14ac:dyDescent="0.25">
      <c r="A57" s="58" t="s">
        <v>9</v>
      </c>
      <c r="B57" s="59" t="s">
        <v>17</v>
      </c>
      <c r="C57" s="60">
        <f>'1 - Coordenador de Atendimento'!C57</f>
        <v>2E-3</v>
      </c>
      <c r="D57" s="61">
        <f>D34*C57</f>
        <v>0</v>
      </c>
    </row>
    <row r="58" spans="1:4" s="32" customFormat="1" ht="13.2" x14ac:dyDescent="0.25">
      <c r="A58" s="58" t="s">
        <v>10</v>
      </c>
      <c r="B58" s="59" t="s">
        <v>19</v>
      </c>
      <c r="C58" s="60">
        <f>'1 - Coordenador de Atendimento'!C58</f>
        <v>0.08</v>
      </c>
      <c r="D58" s="61">
        <f>D34*C58</f>
        <v>0</v>
      </c>
    </row>
    <row r="59" spans="1:4" s="32" customFormat="1" ht="13.2" x14ac:dyDescent="0.25">
      <c r="A59" s="179" t="s">
        <v>82</v>
      </c>
      <c r="B59" s="179"/>
      <c r="C59" s="63">
        <f>SUM(C51:C58)</f>
        <v>0.33800000000000002</v>
      </c>
      <c r="D59" s="64">
        <f>SUM(D51:D58)</f>
        <v>0</v>
      </c>
    </row>
    <row r="60" spans="1:4" s="32" customFormat="1" ht="20.399999999999999" customHeight="1" x14ac:dyDescent="0.25">
      <c r="A60" s="180" t="s">
        <v>140</v>
      </c>
      <c r="B60" s="181"/>
      <c r="C60" s="181"/>
      <c r="D60" s="182"/>
    </row>
    <row r="61" spans="1:4" s="32" customFormat="1" ht="17.399999999999999" customHeight="1" x14ac:dyDescent="0.25">
      <c r="A61" s="183" t="s">
        <v>141</v>
      </c>
      <c r="B61" s="184"/>
      <c r="C61" s="184"/>
      <c r="D61" s="185"/>
    </row>
    <row r="62" spans="1:4" s="32" customFormat="1" ht="22.2" customHeight="1" x14ac:dyDescent="0.25">
      <c r="A62" s="186" t="s">
        <v>142</v>
      </c>
      <c r="B62" s="187"/>
      <c r="C62" s="187"/>
      <c r="D62" s="188"/>
    </row>
    <row r="63" spans="1:4" s="32" customFormat="1" ht="15" customHeight="1" x14ac:dyDescent="0.25">
      <c r="A63" s="56"/>
      <c r="B63" s="56"/>
      <c r="C63" s="56"/>
      <c r="D63" s="56"/>
    </row>
    <row r="64" spans="1:4" s="32" customFormat="1" ht="15" customHeight="1" x14ac:dyDescent="0.25">
      <c r="A64" s="142" t="s">
        <v>59</v>
      </c>
      <c r="B64" s="143"/>
      <c r="C64" s="143"/>
      <c r="D64" s="143"/>
    </row>
    <row r="65" spans="1:4" s="32" customFormat="1" ht="39.6" x14ac:dyDescent="0.25">
      <c r="A65" s="65" t="s">
        <v>61</v>
      </c>
      <c r="B65" s="65" t="s">
        <v>12</v>
      </c>
      <c r="C65" s="65" t="s">
        <v>32</v>
      </c>
      <c r="D65" s="65" t="s">
        <v>47</v>
      </c>
    </row>
    <row r="66" spans="1:4" s="32" customFormat="1" ht="13.2" x14ac:dyDescent="0.25">
      <c r="A66" s="34" t="s">
        <v>2</v>
      </c>
      <c r="B66" s="66" t="s">
        <v>133</v>
      </c>
      <c r="C66" s="5">
        <f>'1 - Coordenador de Atendimento'!C66</f>
        <v>0</v>
      </c>
      <c r="D66" s="8">
        <f>IF((C66*24*2)-(D32*6%)&gt;0,(C66*24*2)-(D32*6%),0)</f>
        <v>0</v>
      </c>
    </row>
    <row r="67" spans="1:4" s="32" customFormat="1" ht="33.6" x14ac:dyDescent="0.25">
      <c r="A67" s="34" t="s">
        <v>4</v>
      </c>
      <c r="B67" s="67" t="s">
        <v>134</v>
      </c>
      <c r="C67" s="5">
        <f>'1 - Coordenador de Atendimento'!C67</f>
        <v>0</v>
      </c>
      <c r="D67" s="8">
        <f>C67*24</f>
        <v>0</v>
      </c>
    </row>
    <row r="68" spans="1:4" s="32" customFormat="1" ht="23.4" x14ac:dyDescent="0.25">
      <c r="A68" s="34" t="s">
        <v>5</v>
      </c>
      <c r="B68" s="66" t="s">
        <v>129</v>
      </c>
      <c r="C68" s="152">
        <f>'1 - Coordenador de Atendimento'!C68:D68</f>
        <v>0</v>
      </c>
      <c r="D68" s="153"/>
    </row>
    <row r="69" spans="1:4" s="32" customFormat="1" ht="23.4" x14ac:dyDescent="0.25">
      <c r="A69" s="34" t="s">
        <v>6</v>
      </c>
      <c r="B69" s="66" t="s">
        <v>116</v>
      </c>
      <c r="C69" s="152">
        <f>'1 - Coordenador de Atendimento'!C69:D69</f>
        <v>0</v>
      </c>
      <c r="D69" s="153"/>
    </row>
    <row r="70" spans="1:4" s="32" customFormat="1" ht="13.2" x14ac:dyDescent="0.25">
      <c r="A70" s="68"/>
      <c r="B70" s="71" t="s">
        <v>83</v>
      </c>
      <c r="C70" s="156">
        <f>D66+D67+C68+C69</f>
        <v>0</v>
      </c>
      <c r="D70" s="157"/>
    </row>
    <row r="71" spans="1:4" s="32" customFormat="1" ht="24.6" customHeight="1" x14ac:dyDescent="0.25">
      <c r="A71" s="158" t="s">
        <v>123</v>
      </c>
      <c r="B71" s="159"/>
      <c r="C71" s="159"/>
      <c r="D71" s="159"/>
    </row>
    <row r="72" spans="1:4" s="32" customFormat="1" ht="29.25" customHeight="1" x14ac:dyDescent="0.25">
      <c r="A72" s="142" t="s">
        <v>60</v>
      </c>
      <c r="B72" s="143"/>
      <c r="C72" s="143"/>
      <c r="D72" s="143"/>
    </row>
    <row r="73" spans="1:4" s="32" customFormat="1" ht="26.4" x14ac:dyDescent="0.25">
      <c r="A73" s="47">
        <v>2</v>
      </c>
      <c r="B73" s="47" t="s">
        <v>62</v>
      </c>
      <c r="C73" s="47" t="s">
        <v>15</v>
      </c>
      <c r="D73" s="47" t="s">
        <v>1</v>
      </c>
    </row>
    <row r="74" spans="1:4" s="32" customFormat="1" ht="26.4" x14ac:dyDescent="0.25">
      <c r="A74" s="82" t="s">
        <v>51</v>
      </c>
      <c r="B74" s="70" t="s">
        <v>57</v>
      </c>
      <c r="C74" s="15">
        <f>C44</f>
        <v>0.14862206666666666</v>
      </c>
      <c r="D74" s="11">
        <f>D44</f>
        <v>0</v>
      </c>
    </row>
    <row r="75" spans="1:4" s="32" customFormat="1" ht="13.2" x14ac:dyDescent="0.25">
      <c r="A75" s="82" t="s">
        <v>56</v>
      </c>
      <c r="B75" s="70" t="s">
        <v>58</v>
      </c>
      <c r="C75" s="15">
        <f>C59</f>
        <v>0.33800000000000002</v>
      </c>
      <c r="D75" s="11">
        <f>D59</f>
        <v>0</v>
      </c>
    </row>
    <row r="76" spans="1:4" s="32" customFormat="1" ht="13.2" x14ac:dyDescent="0.25">
      <c r="A76" s="82" t="s">
        <v>61</v>
      </c>
      <c r="B76" s="70" t="s">
        <v>12</v>
      </c>
      <c r="C76" s="15" t="s">
        <v>63</v>
      </c>
      <c r="D76" s="11">
        <f>C70</f>
        <v>0</v>
      </c>
    </row>
    <row r="77" spans="1:4" s="32" customFormat="1" ht="13.2" x14ac:dyDescent="0.25">
      <c r="A77" s="138" t="s">
        <v>84</v>
      </c>
      <c r="B77" s="138"/>
      <c r="C77" s="14" t="s">
        <v>63</v>
      </c>
      <c r="D77" s="13">
        <f>SUM(D74:D76)</f>
        <v>0</v>
      </c>
    </row>
    <row r="78" spans="1:4" s="32" customFormat="1" x14ac:dyDescent="0.25">
      <c r="A78" s="72"/>
      <c r="B78" s="73"/>
      <c r="C78" s="73"/>
      <c r="D78" s="73"/>
    </row>
    <row r="79" spans="1:4" s="32" customFormat="1" x14ac:dyDescent="0.25">
      <c r="A79" s="72"/>
      <c r="B79" s="73"/>
      <c r="C79" s="73"/>
      <c r="D79" s="73"/>
    </row>
    <row r="80" spans="1:4" s="32" customFormat="1" ht="27" customHeight="1" x14ac:dyDescent="0.25">
      <c r="A80" s="142" t="s">
        <v>85</v>
      </c>
      <c r="B80" s="143"/>
      <c r="C80" s="143"/>
      <c r="D80" s="143"/>
    </row>
    <row r="81" spans="1:4" s="32" customFormat="1" ht="18.75" customHeight="1" x14ac:dyDescent="0.25">
      <c r="A81" s="47">
        <v>3</v>
      </c>
      <c r="B81" s="47" t="s">
        <v>21</v>
      </c>
      <c r="C81" s="47" t="s">
        <v>15</v>
      </c>
      <c r="D81" s="47" t="s">
        <v>1</v>
      </c>
    </row>
    <row r="82" spans="1:4" s="32" customFormat="1" ht="13.2" x14ac:dyDescent="0.25">
      <c r="A82" s="82" t="s">
        <v>2</v>
      </c>
      <c r="B82" s="74" t="s">
        <v>22</v>
      </c>
      <c r="C82" s="6">
        <f>'1 - Coordenador de Atendimento'!C82</f>
        <v>4.1999999999999997E-3</v>
      </c>
      <c r="D82" s="11">
        <f t="shared" ref="D82:D87" si="0">D$34*C82</f>
        <v>0</v>
      </c>
    </row>
    <row r="83" spans="1:4" s="32" customFormat="1" ht="51" customHeight="1" x14ac:dyDescent="0.25">
      <c r="A83" s="82" t="s">
        <v>4</v>
      </c>
      <c r="B83" s="74" t="s">
        <v>124</v>
      </c>
      <c r="C83" s="6">
        <f>'1 - Coordenador de Atendimento'!C83</f>
        <v>3.3599999999999998E-4</v>
      </c>
      <c r="D83" s="11">
        <f t="shared" si="0"/>
        <v>0</v>
      </c>
    </row>
    <row r="84" spans="1:4" s="32" customFormat="1" ht="75.599999999999994" x14ac:dyDescent="0.25">
      <c r="A84" s="82" t="s">
        <v>5</v>
      </c>
      <c r="B84" s="74" t="s">
        <v>125</v>
      </c>
      <c r="C84" s="6">
        <f>'1 - Coordenador de Atendimento'!C84</f>
        <v>5.6784000000000001E-4</v>
      </c>
      <c r="D84" s="11">
        <f t="shared" si="0"/>
        <v>0</v>
      </c>
    </row>
    <row r="85" spans="1:4" s="32" customFormat="1" ht="13.2" x14ac:dyDescent="0.25">
      <c r="A85" s="82" t="s">
        <v>6</v>
      </c>
      <c r="B85" s="74" t="s">
        <v>23</v>
      </c>
      <c r="C85" s="6">
        <f>'1 - Coordenador de Atendimento'!C85</f>
        <v>1.9400000000000001E-2</v>
      </c>
      <c r="D85" s="11">
        <f t="shared" si="0"/>
        <v>0</v>
      </c>
    </row>
    <row r="86" spans="1:4" s="32" customFormat="1" ht="76.8" x14ac:dyDescent="0.25">
      <c r="A86" s="82" t="s">
        <v>7</v>
      </c>
      <c r="B86" s="74" t="s">
        <v>126</v>
      </c>
      <c r="C86" s="6">
        <f>'1 - Coordenador de Atendimento'!C86</f>
        <v>6.5572000000000009E-3</v>
      </c>
      <c r="D86" s="11">
        <f t="shared" si="0"/>
        <v>0</v>
      </c>
    </row>
    <row r="87" spans="1:4" s="32" customFormat="1" ht="75.599999999999994" x14ac:dyDescent="0.25">
      <c r="A87" s="82" t="s">
        <v>8</v>
      </c>
      <c r="B87" s="74" t="s">
        <v>127</v>
      </c>
      <c r="C87" s="6">
        <f>'1 - Coordenador de Atendimento'!C87</f>
        <v>2.6228800000000002E-3</v>
      </c>
      <c r="D87" s="11">
        <f t="shared" si="0"/>
        <v>0</v>
      </c>
    </row>
    <row r="88" spans="1:4" s="32" customFormat="1" ht="13.2" x14ac:dyDescent="0.25">
      <c r="A88" s="138" t="s">
        <v>86</v>
      </c>
      <c r="B88" s="138"/>
      <c r="C88" s="16">
        <f>SUM(C82:C87)</f>
        <v>3.3683919999999999E-2</v>
      </c>
      <c r="D88" s="13">
        <f>SUM(D82:D87)</f>
        <v>0</v>
      </c>
    </row>
    <row r="89" spans="1:4" s="32" customFormat="1" ht="13.2" x14ac:dyDescent="0.25">
      <c r="A89" s="55"/>
      <c r="B89" s="56"/>
      <c r="C89" s="56"/>
      <c r="D89" s="56"/>
    </row>
    <row r="90" spans="1:4" s="32" customFormat="1" ht="13.2" x14ac:dyDescent="0.25">
      <c r="A90" s="142" t="s">
        <v>64</v>
      </c>
      <c r="B90" s="143"/>
      <c r="C90" s="143"/>
      <c r="D90" s="143"/>
    </row>
    <row r="91" spans="1:4" s="32" customFormat="1" x14ac:dyDescent="0.25"/>
    <row r="92" spans="1:4" s="32" customFormat="1" ht="51" customHeight="1" x14ac:dyDescent="0.25">
      <c r="A92" s="160" t="s">
        <v>117</v>
      </c>
      <c r="B92" s="161"/>
      <c r="C92" s="161"/>
      <c r="D92" s="162"/>
    </row>
    <row r="93" spans="1:4" s="32" customFormat="1" ht="13.2" x14ac:dyDescent="0.25">
      <c r="A93" s="75"/>
      <c r="B93" s="76"/>
      <c r="C93" s="76"/>
      <c r="D93" s="76"/>
    </row>
    <row r="94" spans="1:4" s="32" customFormat="1" ht="24.75" customHeight="1" x14ac:dyDescent="0.25">
      <c r="A94" s="142" t="s">
        <v>87</v>
      </c>
      <c r="B94" s="143"/>
      <c r="C94" s="143"/>
      <c r="D94" s="143"/>
    </row>
    <row r="95" spans="1:4" s="32" customFormat="1" ht="19.5" customHeight="1" x14ac:dyDescent="0.25">
      <c r="A95" s="47" t="s">
        <v>14</v>
      </c>
      <c r="B95" s="47" t="s">
        <v>65</v>
      </c>
      <c r="C95" s="47" t="s">
        <v>15</v>
      </c>
      <c r="D95" s="47" t="s">
        <v>1</v>
      </c>
    </row>
    <row r="96" spans="1:4" s="32" customFormat="1" ht="52.8" x14ac:dyDescent="0.25">
      <c r="A96" s="82" t="s">
        <v>2</v>
      </c>
      <c r="B96" s="70" t="s">
        <v>118</v>
      </c>
      <c r="C96" s="7">
        <f>'1 - Coordenador de Atendimento'!C96</f>
        <v>9.9537037037037021E-2</v>
      </c>
      <c r="D96" s="11">
        <f t="shared" ref="D96:D101" si="1">D$34*C96</f>
        <v>0</v>
      </c>
    </row>
    <row r="97" spans="1:4" s="32" customFormat="1" ht="26.4" x14ac:dyDescent="0.25">
      <c r="A97" s="82" t="s">
        <v>4</v>
      </c>
      <c r="B97" s="70" t="s">
        <v>89</v>
      </c>
      <c r="C97" s="92">
        <f>'1 - Coordenador de Atendimento'!C97</f>
        <v>0</v>
      </c>
      <c r="D97" s="11">
        <f t="shared" si="1"/>
        <v>0</v>
      </c>
    </row>
    <row r="98" spans="1:4" s="32" customFormat="1" ht="26.4" x14ac:dyDescent="0.25">
      <c r="A98" s="82" t="s">
        <v>5</v>
      </c>
      <c r="B98" s="70" t="s">
        <v>90</v>
      </c>
      <c r="C98" s="92">
        <f>'1 - Coordenador de Atendimento'!C98</f>
        <v>0</v>
      </c>
      <c r="D98" s="11">
        <f t="shared" si="1"/>
        <v>0</v>
      </c>
    </row>
    <row r="99" spans="1:4" s="32" customFormat="1" ht="26.4" x14ac:dyDescent="0.25">
      <c r="A99" s="82" t="s">
        <v>6</v>
      </c>
      <c r="B99" s="70" t="s">
        <v>91</v>
      </c>
      <c r="C99" s="92">
        <f>'1 - Coordenador de Atendimento'!C99</f>
        <v>0</v>
      </c>
      <c r="D99" s="11">
        <f t="shared" si="1"/>
        <v>0</v>
      </c>
    </row>
    <row r="100" spans="1:4" s="32" customFormat="1" ht="26.4" x14ac:dyDescent="0.25">
      <c r="A100" s="82" t="s">
        <v>7</v>
      </c>
      <c r="B100" s="70" t="s">
        <v>92</v>
      </c>
      <c r="C100" s="92">
        <f>'1 - Coordenador de Atendimento'!C100</f>
        <v>0</v>
      </c>
      <c r="D100" s="11">
        <f t="shared" si="1"/>
        <v>0</v>
      </c>
    </row>
    <row r="101" spans="1:4" s="32" customFormat="1" ht="26.4" x14ac:dyDescent="0.25">
      <c r="A101" s="82" t="s">
        <v>8</v>
      </c>
      <c r="B101" s="70" t="s">
        <v>93</v>
      </c>
      <c r="C101" s="92">
        <f>'1 - Coordenador de Atendimento'!C101</f>
        <v>0</v>
      </c>
      <c r="D101" s="11">
        <f t="shared" si="1"/>
        <v>0</v>
      </c>
    </row>
    <row r="102" spans="1:4" s="32" customFormat="1" ht="13.2" x14ac:dyDescent="0.25">
      <c r="A102" s="138" t="s">
        <v>88</v>
      </c>
      <c r="B102" s="138"/>
      <c r="C102" s="17">
        <f>SUM(C96:C101)</f>
        <v>9.9537037037037021E-2</v>
      </c>
      <c r="D102" s="13">
        <f>SUM(D96:D101)</f>
        <v>0</v>
      </c>
    </row>
    <row r="103" spans="1:4" s="32" customFormat="1" ht="13.2" x14ac:dyDescent="0.25">
      <c r="A103" s="55"/>
      <c r="B103" s="56"/>
      <c r="C103" s="56"/>
      <c r="D103" s="56"/>
    </row>
    <row r="104" spans="1:4" s="32" customFormat="1" ht="26.25" customHeight="1" x14ac:dyDescent="0.25">
      <c r="A104" s="142" t="s">
        <v>94</v>
      </c>
      <c r="B104" s="143"/>
      <c r="C104" s="143"/>
      <c r="D104" s="143"/>
    </row>
    <row r="105" spans="1:4" s="32" customFormat="1" ht="26.4" x14ac:dyDescent="0.25">
      <c r="A105" s="71">
        <v>4</v>
      </c>
      <c r="B105" s="71" t="s">
        <v>66</v>
      </c>
      <c r="C105" s="71" t="s">
        <v>15</v>
      </c>
      <c r="D105" s="71" t="s">
        <v>1</v>
      </c>
    </row>
    <row r="106" spans="1:4" s="32" customFormat="1" ht="13.2" x14ac:dyDescent="0.25">
      <c r="A106" s="82" t="s">
        <v>14</v>
      </c>
      <c r="B106" s="70" t="s">
        <v>96</v>
      </c>
      <c r="C106" s="15">
        <f>C102</f>
        <v>9.9537037037037021E-2</v>
      </c>
      <c r="D106" s="11">
        <f>D102</f>
        <v>0</v>
      </c>
    </row>
    <row r="107" spans="1:4" s="32" customFormat="1" ht="13.2" x14ac:dyDescent="0.25">
      <c r="A107" s="138" t="s">
        <v>95</v>
      </c>
      <c r="B107" s="138"/>
      <c r="C107" s="14" t="s">
        <v>63</v>
      </c>
      <c r="D107" s="13">
        <f>SUM(D106:D106)</f>
        <v>0</v>
      </c>
    </row>
    <row r="108" spans="1:4" s="32" customFormat="1" ht="13.2" x14ac:dyDescent="0.25">
      <c r="A108" s="55"/>
      <c r="B108" s="56"/>
      <c r="C108" s="56"/>
      <c r="D108" s="56"/>
    </row>
    <row r="109" spans="1:4" s="32" customFormat="1" ht="13.2" x14ac:dyDescent="0.25">
      <c r="A109" s="142" t="s">
        <v>67</v>
      </c>
      <c r="B109" s="143"/>
      <c r="C109" s="143"/>
      <c r="D109" s="143"/>
    </row>
    <row r="110" spans="1:4" s="32" customFormat="1" ht="13.2" x14ac:dyDescent="0.25">
      <c r="A110" s="77">
        <v>5</v>
      </c>
      <c r="B110" s="144" t="s">
        <v>13</v>
      </c>
      <c r="C110" s="144"/>
      <c r="D110" s="77" t="s">
        <v>1</v>
      </c>
    </row>
    <row r="111" spans="1:4" s="32" customFormat="1" ht="13.2" x14ac:dyDescent="0.25">
      <c r="A111" s="78" t="s">
        <v>2</v>
      </c>
      <c r="B111" s="145" t="s">
        <v>135</v>
      </c>
      <c r="C111" s="145"/>
      <c r="D111" s="136">
        <f>'1 - Coordenador de Atendimento'!D111</f>
        <v>0</v>
      </c>
    </row>
    <row r="112" spans="1:4" s="32" customFormat="1" ht="13.2" x14ac:dyDescent="0.25">
      <c r="A112" s="78" t="s">
        <v>4</v>
      </c>
      <c r="B112" s="198" t="s">
        <v>136</v>
      </c>
      <c r="C112" s="199"/>
      <c r="D112" s="136">
        <f>'1 - Coordenador de Atendimento'!D112</f>
        <v>0</v>
      </c>
    </row>
    <row r="113" spans="1:4" s="32" customFormat="1" ht="13.2" x14ac:dyDescent="0.25">
      <c r="A113" s="78" t="s">
        <v>5</v>
      </c>
      <c r="B113" s="198" t="s">
        <v>137</v>
      </c>
      <c r="C113" s="199"/>
      <c r="D113" s="136">
        <f>'1 - Coordenador de Atendimento'!D113</f>
        <v>0</v>
      </c>
    </row>
    <row r="114" spans="1:4" s="32" customFormat="1" ht="13.2" x14ac:dyDescent="0.25">
      <c r="A114" s="79"/>
      <c r="B114" s="146" t="s">
        <v>97</v>
      </c>
      <c r="C114" s="146"/>
      <c r="D114" s="45">
        <f>SUM(D111:D113)</f>
        <v>0</v>
      </c>
    </row>
    <row r="115" spans="1:4" s="32" customFormat="1" x14ac:dyDescent="0.25">
      <c r="A115" s="147" t="s">
        <v>119</v>
      </c>
      <c r="B115" s="148"/>
      <c r="C115" s="148"/>
      <c r="D115" s="148"/>
    </row>
    <row r="116" spans="1:4" s="32" customFormat="1" ht="13.2" x14ac:dyDescent="0.25">
      <c r="A116" s="149"/>
      <c r="B116" s="150"/>
      <c r="C116" s="150"/>
      <c r="D116" s="150"/>
    </row>
    <row r="117" spans="1:4" s="80" customFormat="1" ht="13.2" x14ac:dyDescent="0.25">
      <c r="A117" s="151" t="s">
        <v>68</v>
      </c>
      <c r="B117" s="151"/>
      <c r="C117" s="151"/>
      <c r="D117" s="151"/>
    </row>
    <row r="118" spans="1:4" s="32" customFormat="1" ht="13.2" x14ac:dyDescent="0.25">
      <c r="A118" s="71">
        <v>6</v>
      </c>
      <c r="B118" s="71" t="s">
        <v>24</v>
      </c>
      <c r="C118" s="71" t="s">
        <v>15</v>
      </c>
      <c r="D118" s="71" t="s">
        <v>1</v>
      </c>
    </row>
    <row r="119" spans="1:4" s="32" customFormat="1" ht="13.2" x14ac:dyDescent="0.25">
      <c r="A119" s="34" t="s">
        <v>2</v>
      </c>
      <c r="B119" s="66" t="s">
        <v>25</v>
      </c>
      <c r="C119" s="10">
        <f>'1 - Coordenador de Atendimento'!C119</f>
        <v>0</v>
      </c>
      <c r="D119" s="8">
        <f>(D34+D77+D88+D107+D114)*C119</f>
        <v>0</v>
      </c>
    </row>
    <row r="120" spans="1:4" s="32" customFormat="1" ht="13.2" x14ac:dyDescent="0.25">
      <c r="A120" s="34" t="s">
        <v>4</v>
      </c>
      <c r="B120" s="66" t="s">
        <v>27</v>
      </c>
      <c r="C120" s="10">
        <f>'1 - Coordenador de Atendimento'!C120</f>
        <v>0</v>
      </c>
      <c r="D120" s="8">
        <f>(D34+D77+D88+D107+D114+D119)*C120</f>
        <v>0</v>
      </c>
    </row>
    <row r="121" spans="1:4" s="32" customFormat="1" ht="13.2" x14ac:dyDescent="0.25">
      <c r="A121" s="34" t="s">
        <v>5</v>
      </c>
      <c r="B121" s="66" t="s">
        <v>26</v>
      </c>
      <c r="C121" s="18">
        <f>SUM(C122:C125)</f>
        <v>0</v>
      </c>
      <c r="D121" s="9">
        <f>((D138+D119+D120)/(1-C121))*C121</f>
        <v>0</v>
      </c>
    </row>
    <row r="122" spans="1:4" s="32" customFormat="1" ht="13.2" x14ac:dyDescent="0.25">
      <c r="A122" s="66"/>
      <c r="B122" s="66" t="s">
        <v>44</v>
      </c>
      <c r="C122" s="10">
        <f>'1 - Coordenador de Atendimento'!C122</f>
        <v>0</v>
      </c>
      <c r="D122" s="8">
        <f>((D138+D119+D120)/(1-C121))*C122</f>
        <v>0</v>
      </c>
    </row>
    <row r="123" spans="1:4" s="32" customFormat="1" ht="13.2" x14ac:dyDescent="0.25">
      <c r="A123" s="66"/>
      <c r="B123" s="66" t="s">
        <v>45</v>
      </c>
      <c r="C123" s="10">
        <f>'1 - Coordenador de Atendimento'!C123</f>
        <v>0</v>
      </c>
      <c r="D123" s="8">
        <f>((D138+D119+D120)/(1-C121))*C123</f>
        <v>0</v>
      </c>
    </row>
    <row r="124" spans="1:4" s="32" customFormat="1" ht="13.2" x14ac:dyDescent="0.25">
      <c r="A124" s="66"/>
      <c r="B124" s="66" t="s">
        <v>46</v>
      </c>
      <c r="C124" s="10">
        <f>'1 - Coordenador de Atendimento'!C124</f>
        <v>0</v>
      </c>
      <c r="D124" s="8">
        <f>((D138+D119+D120)/(1-C121))*C124</f>
        <v>0</v>
      </c>
    </row>
    <row r="125" spans="1:4" s="32" customFormat="1" ht="13.2" x14ac:dyDescent="0.25">
      <c r="A125" s="66"/>
      <c r="B125" s="66" t="s">
        <v>138</v>
      </c>
      <c r="C125" s="10">
        <f>'1 - Coordenador de Atendimento'!C125</f>
        <v>0</v>
      </c>
      <c r="D125" s="8">
        <f>((D138+D119+D120)/(1-C121))*C125</f>
        <v>0</v>
      </c>
    </row>
    <row r="126" spans="1:4" s="32" customFormat="1" ht="13.2" x14ac:dyDescent="0.25">
      <c r="A126" s="68"/>
      <c r="B126" s="71" t="s">
        <v>98</v>
      </c>
      <c r="C126" s="17"/>
      <c r="D126" s="13">
        <f>D119+D120+D121</f>
        <v>0</v>
      </c>
    </row>
    <row r="127" spans="1:4" s="32" customFormat="1" x14ac:dyDescent="0.25">
      <c r="A127" s="202" t="s">
        <v>143</v>
      </c>
      <c r="B127" s="203"/>
      <c r="C127" s="203"/>
      <c r="D127" s="203"/>
    </row>
    <row r="128" spans="1:4" s="32" customFormat="1" x14ac:dyDescent="0.25">
      <c r="A128" s="200" t="s">
        <v>144</v>
      </c>
      <c r="B128" s="201"/>
      <c r="C128" s="201"/>
      <c r="D128" s="201"/>
    </row>
    <row r="129" spans="1:4" s="90" customFormat="1" ht="30.6" customHeight="1" x14ac:dyDescent="0.25">
      <c r="A129" s="200" t="s">
        <v>145</v>
      </c>
      <c r="B129" s="201"/>
      <c r="C129" s="201"/>
      <c r="D129" s="201"/>
    </row>
    <row r="130" spans="1:4" s="32" customFormat="1" x14ac:dyDescent="0.25">
      <c r="A130" s="46"/>
      <c r="B130" s="46"/>
      <c r="C130" s="46"/>
      <c r="D130" s="46"/>
    </row>
    <row r="131" spans="1:4" s="32" customFormat="1" ht="13.2" x14ac:dyDescent="0.25">
      <c r="A131" s="151" t="s">
        <v>69</v>
      </c>
      <c r="B131" s="151"/>
      <c r="C131" s="151"/>
      <c r="D131" s="151"/>
    </row>
    <row r="132" spans="1:4" s="32" customFormat="1" ht="24" customHeight="1" x14ac:dyDescent="0.25">
      <c r="A132" s="68"/>
      <c r="B132" s="138" t="s">
        <v>28</v>
      </c>
      <c r="C132" s="138"/>
      <c r="D132" s="71" t="s">
        <v>29</v>
      </c>
    </row>
    <row r="133" spans="1:4" s="32" customFormat="1" ht="13.2" x14ac:dyDescent="0.25">
      <c r="A133" s="82" t="s">
        <v>2</v>
      </c>
      <c r="B133" s="140" t="s">
        <v>30</v>
      </c>
      <c r="C133" s="140"/>
      <c r="D133" s="11">
        <f>D34</f>
        <v>0</v>
      </c>
    </row>
    <row r="134" spans="1:4" s="32" customFormat="1" ht="13.2" x14ac:dyDescent="0.25">
      <c r="A134" s="82" t="s">
        <v>4</v>
      </c>
      <c r="B134" s="140" t="s">
        <v>70</v>
      </c>
      <c r="C134" s="140"/>
      <c r="D134" s="11">
        <f>D77</f>
        <v>0</v>
      </c>
    </row>
    <row r="135" spans="1:4" s="32" customFormat="1" ht="13.2" x14ac:dyDescent="0.25">
      <c r="A135" s="82" t="s">
        <v>5</v>
      </c>
      <c r="B135" s="140" t="s">
        <v>71</v>
      </c>
      <c r="C135" s="140"/>
      <c r="D135" s="11">
        <f>D88</f>
        <v>0</v>
      </c>
    </row>
    <row r="136" spans="1:4" s="81" customFormat="1" ht="24" customHeight="1" x14ac:dyDescent="0.3">
      <c r="A136" s="82" t="s">
        <v>6</v>
      </c>
      <c r="B136" s="140" t="s">
        <v>72</v>
      </c>
      <c r="C136" s="140"/>
      <c r="D136" s="11">
        <f>D107</f>
        <v>0</v>
      </c>
    </row>
    <row r="137" spans="1:4" s="32" customFormat="1" ht="13.2" x14ac:dyDescent="0.25">
      <c r="A137" s="82" t="s">
        <v>7</v>
      </c>
      <c r="B137" s="140" t="s">
        <v>73</v>
      </c>
      <c r="C137" s="140"/>
      <c r="D137" s="11">
        <f>D111</f>
        <v>0</v>
      </c>
    </row>
    <row r="138" spans="1:4" s="32" customFormat="1" ht="16.5" customHeight="1" x14ac:dyDescent="0.25">
      <c r="A138" s="138" t="s">
        <v>74</v>
      </c>
      <c r="B138" s="138"/>
      <c r="C138" s="138"/>
      <c r="D138" s="13">
        <f>SUM(D133:D137)</f>
        <v>0</v>
      </c>
    </row>
    <row r="139" spans="1:4" s="32" customFormat="1" ht="13.2" x14ac:dyDescent="0.25">
      <c r="A139" s="82" t="s">
        <v>8</v>
      </c>
      <c r="B139" s="141" t="s">
        <v>75</v>
      </c>
      <c r="C139" s="141"/>
      <c r="D139" s="11">
        <f>D126</f>
        <v>0</v>
      </c>
    </row>
    <row r="140" spans="1:4" s="32" customFormat="1" ht="16.5" customHeight="1" x14ac:dyDescent="0.25">
      <c r="A140" s="138" t="s">
        <v>31</v>
      </c>
      <c r="B140" s="138"/>
      <c r="C140" s="138"/>
      <c r="D140" s="13">
        <f>TRUNC((D138+D139),2)</f>
        <v>0</v>
      </c>
    </row>
    <row r="141" spans="1:4" s="32" customFormat="1" ht="12.75" customHeight="1" x14ac:dyDescent="0.25">
      <c r="A141" s="139" t="s">
        <v>101</v>
      </c>
      <c r="B141" s="139"/>
      <c r="C141" s="139"/>
      <c r="D141" s="139"/>
    </row>
    <row r="142" spans="1:4" hidden="1" x14ac:dyDescent="0.25"/>
    <row r="143" spans="1:4" hidden="1" x14ac:dyDescent="0.25"/>
    <row r="144" spans="1:4" hidden="1" x14ac:dyDescent="0.25"/>
    <row r="145" spans="3:3" hidden="1" x14ac:dyDescent="0.25">
      <c r="C145" s="83"/>
    </row>
    <row r="146" spans="3:3" hidden="1" x14ac:dyDescent="0.25"/>
    <row r="147" spans="3:3" hidden="1" x14ac:dyDescent="0.25"/>
    <row r="148" spans="3:3" hidden="1" x14ac:dyDescent="0.25"/>
    <row r="149" spans="3:3" hidden="1" x14ac:dyDescent="0.25"/>
    <row r="150" spans="3:3" hidden="1" x14ac:dyDescent="0.25"/>
    <row r="151" spans="3:3" hidden="1" x14ac:dyDescent="0.25"/>
    <row r="152" spans="3:3" hidden="1" x14ac:dyDescent="0.25"/>
    <row r="153" spans="3:3" hidden="1" x14ac:dyDescent="0.25"/>
    <row r="154" spans="3:3" hidden="1" x14ac:dyDescent="0.25"/>
    <row r="155" spans="3:3" hidden="1" x14ac:dyDescent="0.25"/>
    <row r="156" spans="3:3" hidden="1" x14ac:dyDescent="0.25"/>
    <row r="157" spans="3:3" hidden="1" x14ac:dyDescent="0.25"/>
    <row r="158" spans="3:3" hidden="1" x14ac:dyDescent="0.25"/>
    <row r="159" spans="3:3" hidden="1" x14ac:dyDescent="0.25"/>
    <row r="160" spans="3:3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t="12" customHeight="1" x14ac:dyDescent="0.25"/>
  </sheetData>
  <sheetProtection formatCells="0" formatColumns="0" formatRows="0" insertColumns="0" insertRows="0"/>
  <mergeCells count="78">
    <mergeCell ref="A141:D141"/>
    <mergeCell ref="B135:C135"/>
    <mergeCell ref="B136:C136"/>
    <mergeCell ref="B137:C137"/>
    <mergeCell ref="A138:C138"/>
    <mergeCell ref="B139:C139"/>
    <mergeCell ref="A140:C140"/>
    <mergeCell ref="B134:C134"/>
    <mergeCell ref="B113:C113"/>
    <mergeCell ref="B114:C114"/>
    <mergeCell ref="A115:D115"/>
    <mergeCell ref="A116:D116"/>
    <mergeCell ref="A117:D117"/>
    <mergeCell ref="A127:D127"/>
    <mergeCell ref="A128:D128"/>
    <mergeCell ref="A129:D129"/>
    <mergeCell ref="A131:D131"/>
    <mergeCell ref="B132:C132"/>
    <mergeCell ref="B133:C133"/>
    <mergeCell ref="B112:C112"/>
    <mergeCell ref="A80:D80"/>
    <mergeCell ref="A88:B88"/>
    <mergeCell ref="A90:D90"/>
    <mergeCell ref="A92:D92"/>
    <mergeCell ref="A94:D94"/>
    <mergeCell ref="A102:B102"/>
    <mergeCell ref="A104:D104"/>
    <mergeCell ref="A107:B107"/>
    <mergeCell ref="A109:D109"/>
    <mergeCell ref="B110:C110"/>
    <mergeCell ref="B111:C111"/>
    <mergeCell ref="A77:B77"/>
    <mergeCell ref="A49:D49"/>
    <mergeCell ref="A59:B59"/>
    <mergeCell ref="A60:D60"/>
    <mergeCell ref="A61:D61"/>
    <mergeCell ref="A62:D62"/>
    <mergeCell ref="A64:D64"/>
    <mergeCell ref="C68:D68"/>
    <mergeCell ref="C69:D69"/>
    <mergeCell ref="C70:D70"/>
    <mergeCell ref="A71:D71"/>
    <mergeCell ref="A72:D72"/>
    <mergeCell ref="A47:D47"/>
    <mergeCell ref="B32:C32"/>
    <mergeCell ref="B33:C33"/>
    <mergeCell ref="A34:C34"/>
    <mergeCell ref="A35:D35"/>
    <mergeCell ref="A36:D36"/>
    <mergeCell ref="A37:D37"/>
    <mergeCell ref="A38:D38"/>
    <mergeCell ref="A42:B42"/>
    <mergeCell ref="A44:B44"/>
    <mergeCell ref="A45:D45"/>
    <mergeCell ref="A46:D46"/>
    <mergeCell ref="B31:C31"/>
    <mergeCell ref="F17:H17"/>
    <mergeCell ref="B18:C18"/>
    <mergeCell ref="B19:C19"/>
    <mergeCell ref="A21:D21"/>
    <mergeCell ref="A22:D22"/>
    <mergeCell ref="B23:C23"/>
    <mergeCell ref="B24:C24"/>
    <mergeCell ref="B25:C25"/>
    <mergeCell ref="B26:C26"/>
    <mergeCell ref="B27:C27"/>
    <mergeCell ref="A30:D30"/>
    <mergeCell ref="A13:B13"/>
    <mergeCell ref="A14:D14"/>
    <mergeCell ref="B15:C15"/>
    <mergeCell ref="B16:C16"/>
    <mergeCell ref="B17:C17"/>
    <mergeCell ref="A12:B12"/>
    <mergeCell ref="A8:B8"/>
    <mergeCell ref="C8:D8"/>
    <mergeCell ref="A9:B9"/>
    <mergeCell ref="C9:D9"/>
    <mergeCell ref="A11:D11"/>
  </mergeCells>
  <pageMargins left="1.1811023622047245" right="0.39370078740157483" top="0.78740157480314965" bottom="0.78740157480314965" header="0.31496062992125984" footer="0.31496062992125984"/>
  <pageSetup paperSize="9" fitToHeight="4" orientation="portrait" r:id="rId1"/>
  <rowBreaks count="3" manualBreakCount="3">
    <brk id="36" min="3" max="3" man="1"/>
    <brk id="62" min="3" max="3" man="1"/>
    <brk id="89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XFA266"/>
  <sheetViews>
    <sheetView view="pageBreakPreview" zoomScaleNormal="100" zoomScaleSheetLayoutView="100" workbookViewId="0">
      <selection activeCell="C10" sqref="C10"/>
    </sheetView>
  </sheetViews>
  <sheetFormatPr defaultColWidth="0" defaultRowHeight="12" customHeight="1" zeroHeight="1" x14ac:dyDescent="0.25"/>
  <cols>
    <col min="1" max="1" width="5" style="23" customWidth="1"/>
    <col min="2" max="2" width="40.109375" style="23" customWidth="1"/>
    <col min="3" max="3" width="18" style="23" customWidth="1"/>
    <col min="4" max="4" width="18.21875" style="23" customWidth="1"/>
    <col min="5" max="5" width="6" style="23" hidden="1"/>
    <col min="6" max="16381" width="9.109375" style="23" hidden="1"/>
    <col min="16382" max="16384" width="8.5546875" style="23" hidden="1"/>
  </cols>
  <sheetData>
    <row r="1" spans="1:4" ht="13.2" x14ac:dyDescent="0.25">
      <c r="A1" s="1" t="s">
        <v>103</v>
      </c>
      <c r="B1" s="21"/>
      <c r="C1" s="21"/>
      <c r="D1" s="22"/>
    </row>
    <row r="2" spans="1:4" ht="13.2" x14ac:dyDescent="0.25">
      <c r="A2" s="1" t="s">
        <v>104</v>
      </c>
      <c r="B2" s="24"/>
      <c r="C2" s="25"/>
      <c r="D2" s="26"/>
    </row>
    <row r="3" spans="1:4" ht="13.2" x14ac:dyDescent="0.25">
      <c r="A3" s="1" t="s">
        <v>105</v>
      </c>
      <c r="B3" s="24"/>
      <c r="C3" s="24"/>
      <c r="D3" s="27"/>
    </row>
    <row r="4" spans="1:4" ht="13.2" x14ac:dyDescent="0.25">
      <c r="A4" s="1" t="s">
        <v>106</v>
      </c>
      <c r="B4" s="24"/>
      <c r="C4" s="24"/>
      <c r="D4" s="27"/>
    </row>
    <row r="5" spans="1:4" ht="13.2" x14ac:dyDescent="0.25">
      <c r="A5" s="1" t="s">
        <v>107</v>
      </c>
      <c r="B5" s="24"/>
      <c r="C5" s="24"/>
      <c r="D5" s="27"/>
    </row>
    <row r="6" spans="1:4" x14ac:dyDescent="0.25">
      <c r="A6" s="28"/>
      <c r="B6" s="29"/>
      <c r="C6" s="29"/>
      <c r="D6" s="30"/>
    </row>
    <row r="7" spans="1:4" x14ac:dyDescent="0.25">
      <c r="A7" s="31"/>
      <c r="B7" s="31"/>
      <c r="C7" s="31"/>
      <c r="D7" s="31"/>
    </row>
    <row r="8" spans="1:4" ht="12.75" customHeight="1" x14ac:dyDescent="0.25">
      <c r="A8" s="195" t="s">
        <v>110</v>
      </c>
      <c r="B8" s="195"/>
      <c r="C8" s="196" t="s">
        <v>130</v>
      </c>
      <c r="D8" s="196"/>
    </row>
    <row r="9" spans="1:4" ht="13.2" x14ac:dyDescent="0.25">
      <c r="A9" s="195" t="s">
        <v>33</v>
      </c>
      <c r="B9" s="195"/>
      <c r="C9" s="263" t="s">
        <v>323</v>
      </c>
      <c r="D9" s="196"/>
    </row>
    <row r="10" spans="1:4" s="32" customFormat="1" x14ac:dyDescent="0.25"/>
    <row r="11" spans="1:4" s="32" customFormat="1" ht="13.2" x14ac:dyDescent="0.25">
      <c r="A11" s="197" t="s">
        <v>34</v>
      </c>
      <c r="B11" s="197"/>
      <c r="C11" s="197"/>
      <c r="D11" s="197"/>
    </row>
    <row r="12" spans="1:4" s="32" customFormat="1" ht="26.4" x14ac:dyDescent="0.25">
      <c r="A12" s="191" t="s">
        <v>48</v>
      </c>
      <c r="B12" s="191"/>
      <c r="C12" s="33" t="s">
        <v>35</v>
      </c>
      <c r="D12" s="33" t="s">
        <v>36</v>
      </c>
    </row>
    <row r="13" spans="1:4" s="32" customFormat="1" ht="25.2" customHeight="1" x14ac:dyDescent="0.25">
      <c r="A13" s="204" t="s">
        <v>149</v>
      </c>
      <c r="B13" s="205"/>
      <c r="C13" s="2" t="s">
        <v>132</v>
      </c>
      <c r="D13" s="12">
        <v>1</v>
      </c>
    </row>
    <row r="14" spans="1:4" s="32" customFormat="1" ht="13.2" x14ac:dyDescent="0.25">
      <c r="A14" s="206"/>
      <c r="B14" s="207"/>
      <c r="C14" s="207"/>
      <c r="D14" s="207"/>
    </row>
    <row r="15" spans="1:4" s="32" customFormat="1" ht="13.2" x14ac:dyDescent="0.25">
      <c r="A15" s="34" t="s">
        <v>2</v>
      </c>
      <c r="B15" s="195" t="s">
        <v>122</v>
      </c>
      <c r="C15" s="195"/>
      <c r="D15" s="3"/>
    </row>
    <row r="16" spans="1:4" s="32" customFormat="1" ht="13.2" x14ac:dyDescent="0.25">
      <c r="A16" s="34" t="s">
        <v>4</v>
      </c>
      <c r="B16" s="195" t="s">
        <v>37</v>
      </c>
      <c r="C16" s="195"/>
      <c r="D16" s="35" t="s">
        <v>109</v>
      </c>
    </row>
    <row r="17" spans="1:8" s="32" customFormat="1" ht="13.2" x14ac:dyDescent="0.25">
      <c r="A17" s="34" t="s">
        <v>5</v>
      </c>
      <c r="B17" s="195" t="s">
        <v>79</v>
      </c>
      <c r="C17" s="195"/>
      <c r="D17" s="4"/>
      <c r="F17" s="192"/>
      <c r="G17" s="192"/>
      <c r="H17" s="192"/>
    </row>
    <row r="18" spans="1:8" s="32" customFormat="1" ht="28.5" customHeight="1" x14ac:dyDescent="0.25">
      <c r="A18" s="34" t="s">
        <v>6</v>
      </c>
      <c r="B18" s="193" t="s">
        <v>108</v>
      </c>
      <c r="C18" s="194"/>
      <c r="D18" s="4"/>
    </row>
    <row r="19" spans="1:8" s="32" customFormat="1" ht="13.2" x14ac:dyDescent="0.25">
      <c r="A19" s="34" t="s">
        <v>7</v>
      </c>
      <c r="B19" s="195" t="s">
        <v>38</v>
      </c>
      <c r="C19" s="195"/>
      <c r="D19" s="82">
        <v>12</v>
      </c>
    </row>
    <row r="20" spans="1:8" s="32" customFormat="1" x14ac:dyDescent="0.25">
      <c r="A20" s="37"/>
      <c r="B20" s="37"/>
      <c r="C20" s="38"/>
      <c r="D20" s="37"/>
    </row>
    <row r="21" spans="1:8" s="32" customFormat="1" ht="13.2" x14ac:dyDescent="0.25">
      <c r="A21" s="190" t="s">
        <v>39</v>
      </c>
      <c r="B21" s="190"/>
      <c r="C21" s="190"/>
      <c r="D21" s="190"/>
    </row>
    <row r="22" spans="1:8" s="32" customFormat="1" ht="30" customHeight="1" x14ac:dyDescent="0.25">
      <c r="A22" s="191" t="s">
        <v>40</v>
      </c>
      <c r="B22" s="191"/>
      <c r="C22" s="191"/>
      <c r="D22" s="191"/>
    </row>
    <row r="23" spans="1:8" s="32" customFormat="1" ht="105.6" x14ac:dyDescent="0.25">
      <c r="A23" s="34">
        <v>1</v>
      </c>
      <c r="B23" s="189" t="s">
        <v>76</v>
      </c>
      <c r="C23" s="189"/>
      <c r="D23" s="82" t="s">
        <v>139</v>
      </c>
    </row>
    <row r="24" spans="1:8" s="32" customFormat="1" ht="13.2" x14ac:dyDescent="0.25">
      <c r="A24" s="34">
        <v>2</v>
      </c>
      <c r="B24" s="189" t="s">
        <v>77</v>
      </c>
      <c r="C24" s="189"/>
      <c r="D24" s="137"/>
    </row>
    <row r="25" spans="1:8" s="32" customFormat="1" ht="13.2" x14ac:dyDescent="0.25">
      <c r="A25" s="34">
        <v>3</v>
      </c>
      <c r="B25" s="189" t="s">
        <v>78</v>
      </c>
      <c r="C25" s="189"/>
      <c r="D25" s="39"/>
    </row>
    <row r="26" spans="1:8" s="32" customFormat="1" ht="26.4" x14ac:dyDescent="0.25">
      <c r="A26" s="34">
        <v>4</v>
      </c>
      <c r="B26" s="189" t="s">
        <v>41</v>
      </c>
      <c r="C26" s="189"/>
      <c r="D26" s="82" t="s">
        <v>149</v>
      </c>
    </row>
    <row r="27" spans="1:8" s="32" customFormat="1" ht="13.2" x14ac:dyDescent="0.25">
      <c r="A27" s="34">
        <v>5</v>
      </c>
      <c r="B27" s="189" t="s">
        <v>42</v>
      </c>
      <c r="C27" s="189"/>
      <c r="D27" s="3"/>
    </row>
    <row r="28" spans="1:8" s="32" customFormat="1" ht="13.2" x14ac:dyDescent="0.25">
      <c r="A28" s="40"/>
      <c r="B28" s="40"/>
      <c r="C28" s="40"/>
      <c r="D28" s="41"/>
    </row>
    <row r="29" spans="1:8" s="32" customFormat="1" ht="13.2" x14ac:dyDescent="0.25">
      <c r="A29" s="40"/>
      <c r="B29" s="40"/>
      <c r="C29" s="40"/>
      <c r="D29" s="41"/>
    </row>
    <row r="30" spans="1:8" s="32" customFormat="1" ht="13.2" x14ac:dyDescent="0.25">
      <c r="A30" s="190" t="s">
        <v>43</v>
      </c>
      <c r="B30" s="190"/>
      <c r="C30" s="190"/>
      <c r="D30" s="190"/>
    </row>
    <row r="31" spans="1:8" s="32" customFormat="1" ht="13.2" x14ac:dyDescent="0.25">
      <c r="A31" s="77">
        <v>1</v>
      </c>
      <c r="B31" s="191" t="s">
        <v>0</v>
      </c>
      <c r="C31" s="191"/>
      <c r="D31" s="77" t="s">
        <v>1</v>
      </c>
    </row>
    <row r="32" spans="1:8" s="32" customFormat="1" ht="13.2" x14ac:dyDescent="0.25">
      <c r="A32" s="43" t="s">
        <v>2</v>
      </c>
      <c r="B32" s="189" t="s">
        <v>3</v>
      </c>
      <c r="C32" s="189"/>
      <c r="D32" s="5"/>
    </row>
    <row r="33" spans="1:4" s="32" customFormat="1" ht="13.2" x14ac:dyDescent="0.25">
      <c r="A33" s="43" t="s">
        <v>4</v>
      </c>
      <c r="B33" s="189" t="s">
        <v>11</v>
      </c>
      <c r="C33" s="189"/>
      <c r="D33" s="136"/>
    </row>
    <row r="34" spans="1:4" s="32" customFormat="1" ht="15" customHeight="1" x14ac:dyDescent="0.25">
      <c r="A34" s="163" t="s">
        <v>81</v>
      </c>
      <c r="B34" s="164"/>
      <c r="C34" s="165"/>
      <c r="D34" s="45">
        <f>SUM(D32:D33)</f>
        <v>0</v>
      </c>
    </row>
    <row r="35" spans="1:4" s="32" customFormat="1" ht="24" customHeight="1" x14ac:dyDescent="0.25">
      <c r="A35" s="166" t="s">
        <v>111</v>
      </c>
      <c r="B35" s="167"/>
      <c r="C35" s="167"/>
      <c r="D35" s="167"/>
    </row>
    <row r="36" spans="1:4" s="32" customFormat="1" ht="13.2" x14ac:dyDescent="0.25">
      <c r="A36" s="168"/>
      <c r="B36" s="169"/>
      <c r="C36" s="169"/>
      <c r="D36" s="169"/>
    </row>
    <row r="37" spans="1:4" s="32" customFormat="1" ht="15" customHeight="1" x14ac:dyDescent="0.25">
      <c r="A37" s="168" t="s">
        <v>49</v>
      </c>
      <c r="B37" s="169"/>
      <c r="C37" s="169"/>
      <c r="D37" s="169"/>
    </row>
    <row r="38" spans="1:4" s="46" customFormat="1" ht="15" customHeight="1" x14ac:dyDescent="0.25">
      <c r="A38" s="168" t="s">
        <v>50</v>
      </c>
      <c r="B38" s="169"/>
      <c r="C38" s="169"/>
      <c r="D38" s="169"/>
    </row>
    <row r="39" spans="1:4" s="32" customFormat="1" ht="25.5" customHeight="1" x14ac:dyDescent="0.25">
      <c r="A39" s="47" t="s">
        <v>51</v>
      </c>
      <c r="B39" s="47" t="s">
        <v>57</v>
      </c>
      <c r="C39" s="47" t="s">
        <v>15</v>
      </c>
      <c r="D39" s="47" t="s">
        <v>1</v>
      </c>
    </row>
    <row r="40" spans="1:4" s="32" customFormat="1" ht="13.2" x14ac:dyDescent="0.25">
      <c r="A40" s="48" t="s">
        <v>2</v>
      </c>
      <c r="B40" s="49" t="s">
        <v>112</v>
      </c>
      <c r="C40" s="50">
        <f>'1 - Coordenador de Atendimento'!C40</f>
        <v>8.3299999999999999E-2</v>
      </c>
      <c r="D40" s="51">
        <f>C40*D34</f>
        <v>0</v>
      </c>
    </row>
    <row r="41" spans="1:4" s="32" customFormat="1" ht="26.4" x14ac:dyDescent="0.25">
      <c r="A41" s="48" t="s">
        <v>4</v>
      </c>
      <c r="B41" s="49" t="s">
        <v>128</v>
      </c>
      <c r="C41" s="50">
        <f>'1 - Coordenador de Atendimento'!C41</f>
        <v>2.7777777777777776E-2</v>
      </c>
      <c r="D41" s="51">
        <f>D34*C41</f>
        <v>0</v>
      </c>
    </row>
    <row r="42" spans="1:4" s="32" customFormat="1" ht="13.2" x14ac:dyDescent="0.25">
      <c r="A42" s="146" t="s">
        <v>99</v>
      </c>
      <c r="B42" s="146"/>
      <c r="C42" s="53">
        <f>SUM(C40:C41)</f>
        <v>0.11107777777777778</v>
      </c>
      <c r="D42" s="54">
        <f>SUM(D40:D41)</f>
        <v>0</v>
      </c>
    </row>
    <row r="43" spans="1:4" s="32" customFormat="1" ht="26.4" x14ac:dyDescent="0.25">
      <c r="A43" s="48" t="s">
        <v>5</v>
      </c>
      <c r="B43" s="49" t="s">
        <v>100</v>
      </c>
      <c r="C43" s="52">
        <f>'1 - Coordenador de Atendimento'!C43</f>
        <v>3.7544288888888888E-2</v>
      </c>
      <c r="D43" s="51">
        <f>D34*C43</f>
        <v>0</v>
      </c>
    </row>
    <row r="44" spans="1:4" s="32" customFormat="1" ht="13.2" x14ac:dyDescent="0.25">
      <c r="A44" s="146" t="s">
        <v>80</v>
      </c>
      <c r="B44" s="146"/>
      <c r="C44" s="53">
        <f>SUM(C42:C43)</f>
        <v>0.14862206666666666</v>
      </c>
      <c r="D44" s="54">
        <f>SUM(D42:D43)</f>
        <v>0</v>
      </c>
    </row>
    <row r="45" spans="1:4" s="32" customFormat="1" ht="53.25" customHeight="1" x14ac:dyDescent="0.25">
      <c r="A45" s="170" t="s">
        <v>113</v>
      </c>
      <c r="B45" s="171"/>
      <c r="C45" s="171"/>
      <c r="D45" s="172"/>
    </row>
    <row r="46" spans="1:4" s="32" customFormat="1" ht="40.5" customHeight="1" x14ac:dyDescent="0.25">
      <c r="A46" s="173" t="s">
        <v>114</v>
      </c>
      <c r="B46" s="174"/>
      <c r="C46" s="174"/>
      <c r="D46" s="175"/>
    </row>
    <row r="47" spans="1:4" s="32" customFormat="1" ht="51.75" customHeight="1" x14ac:dyDescent="0.25">
      <c r="A47" s="176" t="s">
        <v>115</v>
      </c>
      <c r="B47" s="177"/>
      <c r="C47" s="177"/>
      <c r="D47" s="178"/>
    </row>
    <row r="48" spans="1:4" s="32" customFormat="1" ht="15" customHeight="1" x14ac:dyDescent="0.25">
      <c r="A48" s="55"/>
      <c r="B48" s="56"/>
      <c r="C48" s="56"/>
      <c r="D48" s="56"/>
    </row>
    <row r="49" spans="1:4" s="32" customFormat="1" ht="25.5" customHeight="1" x14ac:dyDescent="0.25">
      <c r="A49" s="142" t="s">
        <v>52</v>
      </c>
      <c r="B49" s="143"/>
      <c r="C49" s="143"/>
      <c r="D49" s="143"/>
    </row>
    <row r="50" spans="1:4" s="32" customFormat="1" ht="17.25" customHeight="1" x14ac:dyDescent="0.25">
      <c r="A50" s="57" t="s">
        <v>56</v>
      </c>
      <c r="B50" s="57" t="s">
        <v>58</v>
      </c>
      <c r="C50" s="57" t="s">
        <v>15</v>
      </c>
      <c r="D50" s="57" t="s">
        <v>1</v>
      </c>
    </row>
    <row r="51" spans="1:4" s="32" customFormat="1" ht="13.2" x14ac:dyDescent="0.25">
      <c r="A51" s="58" t="s">
        <v>2</v>
      </c>
      <c r="B51" s="59" t="s">
        <v>16</v>
      </c>
      <c r="C51" s="91">
        <f>'1 - Coordenador de Atendimento'!C51</f>
        <v>0.2</v>
      </c>
      <c r="D51" s="61">
        <f>D34*C51</f>
        <v>0</v>
      </c>
    </row>
    <row r="52" spans="1:4" s="32" customFormat="1" ht="13.2" x14ac:dyDescent="0.25">
      <c r="A52" s="58" t="s">
        <v>4</v>
      </c>
      <c r="B52" s="59" t="s">
        <v>18</v>
      </c>
      <c r="C52" s="60">
        <f>'1 - Coordenador de Atendimento'!C52</f>
        <v>2.5000000000000001E-2</v>
      </c>
      <c r="D52" s="61">
        <f>D34*C52</f>
        <v>0</v>
      </c>
    </row>
    <row r="53" spans="1:4" s="32" customFormat="1" ht="13.2" x14ac:dyDescent="0.25">
      <c r="A53" s="58" t="s">
        <v>5</v>
      </c>
      <c r="B53" s="59" t="s">
        <v>53</v>
      </c>
      <c r="C53" s="91">
        <f>'1 - Coordenador de Atendimento'!C53</f>
        <v>0</v>
      </c>
      <c r="D53" s="61">
        <f>D34*C53</f>
        <v>0</v>
      </c>
    </row>
    <row r="54" spans="1:4" s="32" customFormat="1" ht="13.2" x14ac:dyDescent="0.25">
      <c r="A54" s="58" t="s">
        <v>6</v>
      </c>
      <c r="B54" s="59" t="s">
        <v>54</v>
      </c>
      <c r="C54" s="60">
        <f>'1 - Coordenador de Atendimento'!C54</f>
        <v>1.4999999999999999E-2</v>
      </c>
      <c r="D54" s="61">
        <f>D34*C54</f>
        <v>0</v>
      </c>
    </row>
    <row r="55" spans="1:4" s="32" customFormat="1" ht="13.2" x14ac:dyDescent="0.25">
      <c r="A55" s="58" t="s">
        <v>7</v>
      </c>
      <c r="B55" s="59" t="s">
        <v>55</v>
      </c>
      <c r="C55" s="60">
        <f>'1 - Coordenador de Atendimento'!C55</f>
        <v>0.01</v>
      </c>
      <c r="D55" s="61">
        <f>D34*C55</f>
        <v>0</v>
      </c>
    </row>
    <row r="56" spans="1:4" s="32" customFormat="1" ht="13.2" x14ac:dyDescent="0.25">
      <c r="A56" s="58" t="s">
        <v>8</v>
      </c>
      <c r="B56" s="59" t="s">
        <v>20</v>
      </c>
      <c r="C56" s="60">
        <f>'1 - Coordenador de Atendimento'!C56</f>
        <v>6.0000000000000001E-3</v>
      </c>
      <c r="D56" s="61">
        <f>D34*C56</f>
        <v>0</v>
      </c>
    </row>
    <row r="57" spans="1:4" s="32" customFormat="1" ht="13.2" x14ac:dyDescent="0.25">
      <c r="A57" s="58" t="s">
        <v>9</v>
      </c>
      <c r="B57" s="59" t="s">
        <v>17</v>
      </c>
      <c r="C57" s="60">
        <f>'1 - Coordenador de Atendimento'!C57</f>
        <v>2E-3</v>
      </c>
      <c r="D57" s="61">
        <f>D34*C57</f>
        <v>0</v>
      </c>
    </row>
    <row r="58" spans="1:4" s="32" customFormat="1" ht="13.2" x14ac:dyDescent="0.25">
      <c r="A58" s="58" t="s">
        <v>10</v>
      </c>
      <c r="B58" s="59" t="s">
        <v>19</v>
      </c>
      <c r="C58" s="60">
        <f>'1 - Coordenador de Atendimento'!C58</f>
        <v>0.08</v>
      </c>
      <c r="D58" s="61">
        <f>D34*C58</f>
        <v>0</v>
      </c>
    </row>
    <row r="59" spans="1:4" s="32" customFormat="1" ht="13.2" x14ac:dyDescent="0.25">
      <c r="A59" s="179" t="s">
        <v>82</v>
      </c>
      <c r="B59" s="179"/>
      <c r="C59" s="63">
        <f>SUM(C51:C58)</f>
        <v>0.33800000000000002</v>
      </c>
      <c r="D59" s="64">
        <f>SUM(D51:D58)</f>
        <v>0</v>
      </c>
    </row>
    <row r="60" spans="1:4" s="32" customFormat="1" ht="20.399999999999999" customHeight="1" x14ac:dyDescent="0.25">
      <c r="A60" s="180" t="s">
        <v>140</v>
      </c>
      <c r="B60" s="181"/>
      <c r="C60" s="181"/>
      <c r="D60" s="182"/>
    </row>
    <row r="61" spans="1:4" s="32" customFormat="1" ht="17.399999999999999" customHeight="1" x14ac:dyDescent="0.25">
      <c r="A61" s="183" t="s">
        <v>141</v>
      </c>
      <c r="B61" s="184"/>
      <c r="C61" s="184"/>
      <c r="D61" s="185"/>
    </row>
    <row r="62" spans="1:4" s="32" customFormat="1" ht="22.2" customHeight="1" x14ac:dyDescent="0.25">
      <c r="A62" s="186" t="s">
        <v>142</v>
      </c>
      <c r="B62" s="187"/>
      <c r="C62" s="187"/>
      <c r="D62" s="188"/>
    </row>
    <row r="63" spans="1:4" s="32" customFormat="1" ht="15" customHeight="1" x14ac:dyDescent="0.25">
      <c r="A63" s="56"/>
      <c r="B63" s="56"/>
      <c r="C63" s="56"/>
      <c r="D63" s="56"/>
    </row>
    <row r="64" spans="1:4" s="32" customFormat="1" ht="15" customHeight="1" x14ac:dyDescent="0.25">
      <c r="A64" s="142" t="s">
        <v>59</v>
      </c>
      <c r="B64" s="143"/>
      <c r="C64" s="143"/>
      <c r="D64" s="143"/>
    </row>
    <row r="65" spans="1:4" s="32" customFormat="1" ht="39.6" x14ac:dyDescent="0.25">
      <c r="A65" s="65" t="s">
        <v>61</v>
      </c>
      <c r="B65" s="65" t="s">
        <v>12</v>
      </c>
      <c r="C65" s="65" t="s">
        <v>32</v>
      </c>
      <c r="D65" s="65" t="s">
        <v>47</v>
      </c>
    </row>
    <row r="66" spans="1:4" s="32" customFormat="1" ht="13.2" x14ac:dyDescent="0.25">
      <c r="A66" s="34" t="s">
        <v>2</v>
      </c>
      <c r="B66" s="66" t="s">
        <v>133</v>
      </c>
      <c r="C66" s="5">
        <f>'1 - Coordenador de Atendimento'!C66</f>
        <v>0</v>
      </c>
      <c r="D66" s="8">
        <f>IF((C66*24*2)-(D32*6%)&gt;0,(C66*24*2)-(D32*6%),0)</f>
        <v>0</v>
      </c>
    </row>
    <row r="67" spans="1:4" s="32" customFormat="1" ht="33.6" x14ac:dyDescent="0.25">
      <c r="A67" s="34" t="s">
        <v>4</v>
      </c>
      <c r="B67" s="67" t="s">
        <v>134</v>
      </c>
      <c r="C67" s="5">
        <f>'1 - Coordenador de Atendimento'!C67</f>
        <v>0</v>
      </c>
      <c r="D67" s="8">
        <f>C67*24</f>
        <v>0</v>
      </c>
    </row>
    <row r="68" spans="1:4" s="32" customFormat="1" ht="23.4" x14ac:dyDescent="0.25">
      <c r="A68" s="34" t="s">
        <v>5</v>
      </c>
      <c r="B68" s="66" t="s">
        <v>129</v>
      </c>
      <c r="C68" s="152">
        <f>'1 - Coordenador de Atendimento'!C68:D68</f>
        <v>0</v>
      </c>
      <c r="D68" s="153"/>
    </row>
    <row r="69" spans="1:4" s="32" customFormat="1" ht="23.4" x14ac:dyDescent="0.25">
      <c r="A69" s="34" t="s">
        <v>6</v>
      </c>
      <c r="B69" s="66" t="s">
        <v>116</v>
      </c>
      <c r="C69" s="152">
        <f>'1 - Coordenador de Atendimento'!C69:D69</f>
        <v>0</v>
      </c>
      <c r="D69" s="153"/>
    </row>
    <row r="70" spans="1:4" s="32" customFormat="1" ht="13.2" x14ac:dyDescent="0.25">
      <c r="A70" s="68"/>
      <c r="B70" s="71" t="s">
        <v>83</v>
      </c>
      <c r="C70" s="156">
        <f>D66+D67+C68+C69</f>
        <v>0</v>
      </c>
      <c r="D70" s="157"/>
    </row>
    <row r="71" spans="1:4" s="32" customFormat="1" ht="24.6" customHeight="1" x14ac:dyDescent="0.25">
      <c r="A71" s="158" t="s">
        <v>123</v>
      </c>
      <c r="B71" s="159"/>
      <c r="C71" s="159"/>
      <c r="D71" s="159"/>
    </row>
    <row r="72" spans="1:4" s="32" customFormat="1" ht="29.25" customHeight="1" x14ac:dyDescent="0.25">
      <c r="A72" s="142" t="s">
        <v>60</v>
      </c>
      <c r="B72" s="143"/>
      <c r="C72" s="143"/>
      <c r="D72" s="143"/>
    </row>
    <row r="73" spans="1:4" s="32" customFormat="1" ht="26.4" x14ac:dyDescent="0.25">
      <c r="A73" s="47">
        <v>2</v>
      </c>
      <c r="B73" s="47" t="s">
        <v>62</v>
      </c>
      <c r="C73" s="47" t="s">
        <v>15</v>
      </c>
      <c r="D73" s="47" t="s">
        <v>1</v>
      </c>
    </row>
    <row r="74" spans="1:4" s="32" customFormat="1" ht="26.4" x14ac:dyDescent="0.25">
      <c r="A74" s="82" t="s">
        <v>51</v>
      </c>
      <c r="B74" s="70" t="s">
        <v>57</v>
      </c>
      <c r="C74" s="15">
        <f>C44</f>
        <v>0.14862206666666666</v>
      </c>
      <c r="D74" s="11">
        <f>D44</f>
        <v>0</v>
      </c>
    </row>
    <row r="75" spans="1:4" s="32" customFormat="1" ht="13.2" x14ac:dyDescent="0.25">
      <c r="A75" s="82" t="s">
        <v>56</v>
      </c>
      <c r="B75" s="70" t="s">
        <v>58</v>
      </c>
      <c r="C75" s="15">
        <f>C59</f>
        <v>0.33800000000000002</v>
      </c>
      <c r="D75" s="11">
        <f>D59</f>
        <v>0</v>
      </c>
    </row>
    <row r="76" spans="1:4" s="32" customFormat="1" ht="13.2" x14ac:dyDescent="0.25">
      <c r="A76" s="82" t="s">
        <v>61</v>
      </c>
      <c r="B76" s="70" t="s">
        <v>12</v>
      </c>
      <c r="C76" s="15" t="s">
        <v>63</v>
      </c>
      <c r="D76" s="11">
        <f>C70</f>
        <v>0</v>
      </c>
    </row>
    <row r="77" spans="1:4" s="32" customFormat="1" ht="13.2" x14ac:dyDescent="0.25">
      <c r="A77" s="138" t="s">
        <v>84</v>
      </c>
      <c r="B77" s="138"/>
      <c r="C77" s="14" t="s">
        <v>63</v>
      </c>
      <c r="D77" s="13">
        <f>SUM(D74:D76)</f>
        <v>0</v>
      </c>
    </row>
    <row r="78" spans="1:4" s="32" customFormat="1" x14ac:dyDescent="0.25">
      <c r="A78" s="72"/>
      <c r="B78" s="73"/>
      <c r="C78" s="73"/>
      <c r="D78" s="73"/>
    </row>
    <row r="79" spans="1:4" s="32" customFormat="1" x14ac:dyDescent="0.25">
      <c r="A79" s="72"/>
      <c r="B79" s="73"/>
      <c r="C79" s="73"/>
      <c r="D79" s="73"/>
    </row>
    <row r="80" spans="1:4" s="32" customFormat="1" ht="27" customHeight="1" x14ac:dyDescent="0.25">
      <c r="A80" s="142" t="s">
        <v>85</v>
      </c>
      <c r="B80" s="143"/>
      <c r="C80" s="143"/>
      <c r="D80" s="143"/>
    </row>
    <row r="81" spans="1:4" s="32" customFormat="1" ht="18.75" customHeight="1" x14ac:dyDescent="0.25">
      <c r="A81" s="47">
        <v>3</v>
      </c>
      <c r="B81" s="47" t="s">
        <v>21</v>
      </c>
      <c r="C81" s="47" t="s">
        <v>15</v>
      </c>
      <c r="D81" s="47" t="s">
        <v>1</v>
      </c>
    </row>
    <row r="82" spans="1:4" s="32" customFormat="1" ht="13.2" x14ac:dyDescent="0.25">
      <c r="A82" s="82" t="s">
        <v>2</v>
      </c>
      <c r="B82" s="74" t="s">
        <v>22</v>
      </c>
      <c r="C82" s="6">
        <f>'1 - Coordenador de Atendimento'!C82</f>
        <v>4.1999999999999997E-3</v>
      </c>
      <c r="D82" s="11">
        <f t="shared" ref="D82:D87" si="0">D$34*C82</f>
        <v>0</v>
      </c>
    </row>
    <row r="83" spans="1:4" s="32" customFormat="1" ht="51" customHeight="1" x14ac:dyDescent="0.25">
      <c r="A83" s="82" t="s">
        <v>4</v>
      </c>
      <c r="B83" s="74" t="s">
        <v>124</v>
      </c>
      <c r="C83" s="6">
        <f>'1 - Coordenador de Atendimento'!C83</f>
        <v>3.3599999999999998E-4</v>
      </c>
      <c r="D83" s="11">
        <f t="shared" si="0"/>
        <v>0</v>
      </c>
    </row>
    <row r="84" spans="1:4" s="32" customFormat="1" ht="75.599999999999994" x14ac:dyDescent="0.25">
      <c r="A84" s="82" t="s">
        <v>5</v>
      </c>
      <c r="B84" s="74" t="s">
        <v>125</v>
      </c>
      <c r="C84" s="6">
        <f>'1 - Coordenador de Atendimento'!C84</f>
        <v>5.6784000000000001E-4</v>
      </c>
      <c r="D84" s="11">
        <f t="shared" si="0"/>
        <v>0</v>
      </c>
    </row>
    <row r="85" spans="1:4" s="32" customFormat="1" ht="13.2" x14ac:dyDescent="0.25">
      <c r="A85" s="82" t="s">
        <v>6</v>
      </c>
      <c r="B85" s="74" t="s">
        <v>23</v>
      </c>
      <c r="C85" s="6">
        <f>'1 - Coordenador de Atendimento'!C85</f>
        <v>1.9400000000000001E-2</v>
      </c>
      <c r="D85" s="11">
        <f t="shared" si="0"/>
        <v>0</v>
      </c>
    </row>
    <row r="86" spans="1:4" s="32" customFormat="1" ht="76.8" x14ac:dyDescent="0.25">
      <c r="A86" s="82" t="s">
        <v>7</v>
      </c>
      <c r="B86" s="74" t="s">
        <v>126</v>
      </c>
      <c r="C86" s="6">
        <f>'1 - Coordenador de Atendimento'!C86</f>
        <v>6.5572000000000009E-3</v>
      </c>
      <c r="D86" s="11">
        <f t="shared" si="0"/>
        <v>0</v>
      </c>
    </row>
    <row r="87" spans="1:4" s="32" customFormat="1" ht="75.599999999999994" x14ac:dyDescent="0.25">
      <c r="A87" s="82" t="s">
        <v>8</v>
      </c>
      <c r="B87" s="74" t="s">
        <v>127</v>
      </c>
      <c r="C87" s="6">
        <f>'1 - Coordenador de Atendimento'!C87</f>
        <v>2.6228800000000002E-3</v>
      </c>
      <c r="D87" s="11">
        <f t="shared" si="0"/>
        <v>0</v>
      </c>
    </row>
    <row r="88" spans="1:4" s="32" customFormat="1" ht="13.2" x14ac:dyDescent="0.25">
      <c r="A88" s="138" t="s">
        <v>86</v>
      </c>
      <c r="B88" s="138"/>
      <c r="C88" s="16">
        <f>SUM(C82:C87)</f>
        <v>3.3683919999999999E-2</v>
      </c>
      <c r="D88" s="13">
        <f>SUM(D82:D87)</f>
        <v>0</v>
      </c>
    </row>
    <row r="89" spans="1:4" s="32" customFormat="1" ht="13.2" x14ac:dyDescent="0.25">
      <c r="A89" s="55"/>
      <c r="B89" s="56"/>
      <c r="C89" s="56"/>
      <c r="D89" s="56"/>
    </row>
    <row r="90" spans="1:4" s="32" customFormat="1" ht="13.2" x14ac:dyDescent="0.25">
      <c r="A90" s="142" t="s">
        <v>64</v>
      </c>
      <c r="B90" s="143"/>
      <c r="C90" s="143"/>
      <c r="D90" s="143"/>
    </row>
    <row r="91" spans="1:4" s="32" customFormat="1" x14ac:dyDescent="0.25"/>
    <row r="92" spans="1:4" s="32" customFormat="1" ht="51" customHeight="1" x14ac:dyDescent="0.25">
      <c r="A92" s="160" t="s">
        <v>117</v>
      </c>
      <c r="B92" s="161"/>
      <c r="C92" s="161"/>
      <c r="D92" s="162"/>
    </row>
    <row r="93" spans="1:4" s="32" customFormat="1" ht="13.2" x14ac:dyDescent="0.25">
      <c r="A93" s="75"/>
      <c r="B93" s="76"/>
      <c r="C93" s="76"/>
      <c r="D93" s="76"/>
    </row>
    <row r="94" spans="1:4" s="32" customFormat="1" ht="24.75" customHeight="1" x14ac:dyDescent="0.25">
      <c r="A94" s="142" t="s">
        <v>87</v>
      </c>
      <c r="B94" s="143"/>
      <c r="C94" s="143"/>
      <c r="D94" s="143"/>
    </row>
    <row r="95" spans="1:4" s="32" customFormat="1" ht="19.5" customHeight="1" x14ac:dyDescent="0.25">
      <c r="A95" s="47" t="s">
        <v>14</v>
      </c>
      <c r="B95" s="47" t="s">
        <v>65</v>
      </c>
      <c r="C95" s="47" t="s">
        <v>15</v>
      </c>
      <c r="D95" s="47" t="s">
        <v>1</v>
      </c>
    </row>
    <row r="96" spans="1:4" s="32" customFormat="1" ht="52.8" x14ac:dyDescent="0.25">
      <c r="A96" s="82" t="s">
        <v>2</v>
      </c>
      <c r="B96" s="70" t="s">
        <v>118</v>
      </c>
      <c r="C96" s="7">
        <f>'1 - Coordenador de Atendimento'!C96</f>
        <v>9.9537037037037021E-2</v>
      </c>
      <c r="D96" s="11">
        <f t="shared" ref="D96:D101" si="1">D$34*C96</f>
        <v>0</v>
      </c>
    </row>
    <row r="97" spans="1:4" s="32" customFormat="1" ht="26.4" x14ac:dyDescent="0.25">
      <c r="A97" s="82" t="s">
        <v>4</v>
      </c>
      <c r="B97" s="70" t="s">
        <v>89</v>
      </c>
      <c r="C97" s="92">
        <f>'1 - Coordenador de Atendimento'!C97</f>
        <v>0</v>
      </c>
      <c r="D97" s="11">
        <f t="shared" si="1"/>
        <v>0</v>
      </c>
    </row>
    <row r="98" spans="1:4" s="32" customFormat="1" ht="26.4" x14ac:dyDescent="0.25">
      <c r="A98" s="82" t="s">
        <v>5</v>
      </c>
      <c r="B98" s="70" t="s">
        <v>90</v>
      </c>
      <c r="C98" s="92">
        <f>'1 - Coordenador de Atendimento'!C98</f>
        <v>0</v>
      </c>
      <c r="D98" s="11">
        <f t="shared" si="1"/>
        <v>0</v>
      </c>
    </row>
    <row r="99" spans="1:4" s="32" customFormat="1" ht="26.4" x14ac:dyDescent="0.25">
      <c r="A99" s="82" t="s">
        <v>6</v>
      </c>
      <c r="B99" s="70" t="s">
        <v>91</v>
      </c>
      <c r="C99" s="92">
        <f>'1 - Coordenador de Atendimento'!C99</f>
        <v>0</v>
      </c>
      <c r="D99" s="11">
        <f t="shared" si="1"/>
        <v>0</v>
      </c>
    </row>
    <row r="100" spans="1:4" s="32" customFormat="1" ht="26.4" x14ac:dyDescent="0.25">
      <c r="A100" s="82" t="s">
        <v>7</v>
      </c>
      <c r="B100" s="70" t="s">
        <v>92</v>
      </c>
      <c r="C100" s="92">
        <f>'1 - Coordenador de Atendimento'!C100</f>
        <v>0</v>
      </c>
      <c r="D100" s="11">
        <f t="shared" si="1"/>
        <v>0</v>
      </c>
    </row>
    <row r="101" spans="1:4" s="32" customFormat="1" ht="26.4" x14ac:dyDescent="0.25">
      <c r="A101" s="82" t="s">
        <v>8</v>
      </c>
      <c r="B101" s="70" t="s">
        <v>93</v>
      </c>
      <c r="C101" s="92">
        <f>'1 - Coordenador de Atendimento'!C101</f>
        <v>0</v>
      </c>
      <c r="D101" s="11">
        <f t="shared" si="1"/>
        <v>0</v>
      </c>
    </row>
    <row r="102" spans="1:4" s="32" customFormat="1" ht="13.2" x14ac:dyDescent="0.25">
      <c r="A102" s="138" t="s">
        <v>88</v>
      </c>
      <c r="B102" s="138"/>
      <c r="C102" s="17">
        <f>SUM(C96:C101)</f>
        <v>9.9537037037037021E-2</v>
      </c>
      <c r="D102" s="13">
        <f>SUM(D96:D101)</f>
        <v>0</v>
      </c>
    </row>
    <row r="103" spans="1:4" s="32" customFormat="1" ht="13.2" x14ac:dyDescent="0.25">
      <c r="A103" s="55"/>
      <c r="B103" s="56"/>
      <c r="C103" s="56"/>
      <c r="D103" s="56"/>
    </row>
    <row r="104" spans="1:4" s="32" customFormat="1" ht="26.25" customHeight="1" x14ac:dyDescent="0.25">
      <c r="A104" s="142" t="s">
        <v>94</v>
      </c>
      <c r="B104" s="143"/>
      <c r="C104" s="143"/>
      <c r="D104" s="143"/>
    </row>
    <row r="105" spans="1:4" s="32" customFormat="1" ht="26.4" x14ac:dyDescent="0.25">
      <c r="A105" s="71">
        <v>4</v>
      </c>
      <c r="B105" s="71" t="s">
        <v>66</v>
      </c>
      <c r="C105" s="71" t="s">
        <v>15</v>
      </c>
      <c r="D105" s="71" t="s">
        <v>1</v>
      </c>
    </row>
    <row r="106" spans="1:4" s="32" customFormat="1" ht="13.2" x14ac:dyDescent="0.25">
      <c r="A106" s="82" t="s">
        <v>14</v>
      </c>
      <c r="B106" s="70" t="s">
        <v>96</v>
      </c>
      <c r="C106" s="15">
        <f>C102</f>
        <v>9.9537037037037021E-2</v>
      </c>
      <c r="D106" s="11">
        <f>D102</f>
        <v>0</v>
      </c>
    </row>
    <row r="107" spans="1:4" s="32" customFormat="1" ht="13.2" x14ac:dyDescent="0.25">
      <c r="A107" s="138" t="s">
        <v>95</v>
      </c>
      <c r="B107" s="138"/>
      <c r="C107" s="14" t="s">
        <v>63</v>
      </c>
      <c r="D107" s="13">
        <f>SUM(D106:D106)</f>
        <v>0</v>
      </c>
    </row>
    <row r="108" spans="1:4" s="32" customFormat="1" ht="13.2" x14ac:dyDescent="0.25">
      <c r="A108" s="55"/>
      <c r="B108" s="56"/>
      <c r="C108" s="56"/>
      <c r="D108" s="56"/>
    </row>
    <row r="109" spans="1:4" s="32" customFormat="1" ht="13.2" x14ac:dyDescent="0.25">
      <c r="A109" s="142" t="s">
        <v>67</v>
      </c>
      <c r="B109" s="143"/>
      <c r="C109" s="143"/>
      <c r="D109" s="143"/>
    </row>
    <row r="110" spans="1:4" s="32" customFormat="1" ht="13.2" x14ac:dyDescent="0.25">
      <c r="A110" s="77">
        <v>5</v>
      </c>
      <c r="B110" s="144" t="s">
        <v>13</v>
      </c>
      <c r="C110" s="144"/>
      <c r="D110" s="77" t="s">
        <v>1</v>
      </c>
    </row>
    <row r="111" spans="1:4" s="32" customFormat="1" ht="13.2" x14ac:dyDescent="0.25">
      <c r="A111" s="78" t="s">
        <v>2</v>
      </c>
      <c r="B111" s="145" t="s">
        <v>135</v>
      </c>
      <c r="C111" s="145"/>
      <c r="D111" s="136">
        <f>'1 - Coordenador de Atendimento'!D111</f>
        <v>0</v>
      </c>
    </row>
    <row r="112" spans="1:4" s="32" customFormat="1" ht="13.2" x14ac:dyDescent="0.25">
      <c r="A112" s="78" t="s">
        <v>4</v>
      </c>
      <c r="B112" s="198" t="s">
        <v>136</v>
      </c>
      <c r="C112" s="199"/>
      <c r="D112" s="136">
        <f>'1 - Coordenador de Atendimento'!D112</f>
        <v>0</v>
      </c>
    </row>
    <row r="113" spans="1:4" s="32" customFormat="1" ht="13.2" x14ac:dyDescent="0.25">
      <c r="A113" s="78" t="s">
        <v>5</v>
      </c>
      <c r="B113" s="198" t="s">
        <v>137</v>
      </c>
      <c r="C113" s="199"/>
      <c r="D113" s="136">
        <f>'1 - Coordenador de Atendimento'!D113</f>
        <v>0</v>
      </c>
    </row>
    <row r="114" spans="1:4" s="32" customFormat="1" ht="13.2" x14ac:dyDescent="0.25">
      <c r="A114" s="79"/>
      <c r="B114" s="146" t="s">
        <v>97</v>
      </c>
      <c r="C114" s="146"/>
      <c r="D114" s="45">
        <f>SUM(D111:D113)</f>
        <v>0</v>
      </c>
    </row>
    <row r="115" spans="1:4" s="32" customFormat="1" x14ac:dyDescent="0.25">
      <c r="A115" s="147" t="s">
        <v>119</v>
      </c>
      <c r="B115" s="148"/>
      <c r="C115" s="148"/>
      <c r="D115" s="148"/>
    </row>
    <row r="116" spans="1:4" s="32" customFormat="1" ht="13.2" x14ac:dyDescent="0.25">
      <c r="A116" s="149"/>
      <c r="B116" s="150"/>
      <c r="C116" s="150"/>
      <c r="D116" s="150"/>
    </row>
    <row r="117" spans="1:4" s="80" customFormat="1" ht="13.2" x14ac:dyDescent="0.25">
      <c r="A117" s="151" t="s">
        <v>68</v>
      </c>
      <c r="B117" s="151"/>
      <c r="C117" s="151"/>
      <c r="D117" s="151"/>
    </row>
    <row r="118" spans="1:4" s="32" customFormat="1" ht="13.2" x14ac:dyDescent="0.25">
      <c r="A118" s="71">
        <v>6</v>
      </c>
      <c r="B118" s="71" t="s">
        <v>24</v>
      </c>
      <c r="C118" s="71" t="s">
        <v>15</v>
      </c>
      <c r="D118" s="71" t="s">
        <v>1</v>
      </c>
    </row>
    <row r="119" spans="1:4" s="32" customFormat="1" ht="13.2" x14ac:dyDescent="0.25">
      <c r="A119" s="34" t="s">
        <v>2</v>
      </c>
      <c r="B119" s="66" t="s">
        <v>25</v>
      </c>
      <c r="C119" s="10">
        <f>'1 - Coordenador de Atendimento'!C119</f>
        <v>0</v>
      </c>
      <c r="D119" s="8">
        <f>(D34+D77+D88+D107+D114)*C119</f>
        <v>0</v>
      </c>
    </row>
    <row r="120" spans="1:4" s="32" customFormat="1" ht="13.2" x14ac:dyDescent="0.25">
      <c r="A120" s="34" t="s">
        <v>4</v>
      </c>
      <c r="B120" s="66" t="s">
        <v>27</v>
      </c>
      <c r="C120" s="10">
        <f>'1 - Coordenador de Atendimento'!C120</f>
        <v>0</v>
      </c>
      <c r="D120" s="8">
        <f>(D34+D77+D88+D107+D114+D119)*C120</f>
        <v>0</v>
      </c>
    </row>
    <row r="121" spans="1:4" s="32" customFormat="1" ht="13.2" x14ac:dyDescent="0.25">
      <c r="A121" s="34" t="s">
        <v>5</v>
      </c>
      <c r="B121" s="66" t="s">
        <v>26</v>
      </c>
      <c r="C121" s="18">
        <f>SUM(C122:C125)</f>
        <v>0</v>
      </c>
      <c r="D121" s="9">
        <f>((D138+D119+D120)/(1-C121))*C121</f>
        <v>0</v>
      </c>
    </row>
    <row r="122" spans="1:4" s="32" customFormat="1" ht="13.2" x14ac:dyDescent="0.25">
      <c r="A122" s="66"/>
      <c r="B122" s="66" t="s">
        <v>44</v>
      </c>
      <c r="C122" s="10">
        <f>'1 - Coordenador de Atendimento'!C122</f>
        <v>0</v>
      </c>
      <c r="D122" s="8">
        <f>((D138+D119+D120)/(1-C121))*C122</f>
        <v>0</v>
      </c>
    </row>
    <row r="123" spans="1:4" s="32" customFormat="1" ht="13.2" x14ac:dyDescent="0.25">
      <c r="A123" s="66"/>
      <c r="B123" s="66" t="s">
        <v>45</v>
      </c>
      <c r="C123" s="10">
        <f>'1 - Coordenador de Atendimento'!C123</f>
        <v>0</v>
      </c>
      <c r="D123" s="8">
        <f>((D138+D119+D120)/(1-C121))*C123</f>
        <v>0</v>
      </c>
    </row>
    <row r="124" spans="1:4" s="32" customFormat="1" ht="13.2" x14ac:dyDescent="0.25">
      <c r="A124" s="66"/>
      <c r="B124" s="66" t="s">
        <v>46</v>
      </c>
      <c r="C124" s="10">
        <f>'1 - Coordenador de Atendimento'!C124</f>
        <v>0</v>
      </c>
      <c r="D124" s="8">
        <f>((D138+D119+D120)/(1-C121))*C124</f>
        <v>0</v>
      </c>
    </row>
    <row r="125" spans="1:4" s="32" customFormat="1" ht="13.2" x14ac:dyDescent="0.25">
      <c r="A125" s="66"/>
      <c r="B125" s="66" t="s">
        <v>138</v>
      </c>
      <c r="C125" s="10">
        <f>'1 - Coordenador de Atendimento'!C125</f>
        <v>0</v>
      </c>
      <c r="D125" s="8">
        <f>((D138+D119+D120)/(1-C121))*C125</f>
        <v>0</v>
      </c>
    </row>
    <row r="126" spans="1:4" s="32" customFormat="1" ht="13.2" x14ac:dyDescent="0.25">
      <c r="A126" s="68"/>
      <c r="B126" s="71" t="s">
        <v>98</v>
      </c>
      <c r="C126" s="17"/>
      <c r="D126" s="13">
        <f>D119+D120+D121</f>
        <v>0</v>
      </c>
    </row>
    <row r="127" spans="1:4" s="32" customFormat="1" x14ac:dyDescent="0.25">
      <c r="A127" s="202" t="s">
        <v>143</v>
      </c>
      <c r="B127" s="203"/>
      <c r="C127" s="203"/>
      <c r="D127" s="203"/>
    </row>
    <row r="128" spans="1:4" s="32" customFormat="1" x14ac:dyDescent="0.25">
      <c r="A128" s="200" t="s">
        <v>144</v>
      </c>
      <c r="B128" s="201"/>
      <c r="C128" s="201"/>
      <c r="D128" s="201"/>
    </row>
    <row r="129" spans="1:4" s="90" customFormat="1" ht="30.6" customHeight="1" x14ac:dyDescent="0.25">
      <c r="A129" s="200" t="s">
        <v>145</v>
      </c>
      <c r="B129" s="201"/>
      <c r="C129" s="201"/>
      <c r="D129" s="201"/>
    </row>
    <row r="130" spans="1:4" s="32" customFormat="1" x14ac:dyDescent="0.25">
      <c r="A130" s="46"/>
      <c r="B130" s="46"/>
      <c r="C130" s="46"/>
      <c r="D130" s="46"/>
    </row>
    <row r="131" spans="1:4" s="32" customFormat="1" ht="13.2" x14ac:dyDescent="0.25">
      <c r="A131" s="151" t="s">
        <v>69</v>
      </c>
      <c r="B131" s="151"/>
      <c r="C131" s="151"/>
      <c r="D131" s="151"/>
    </row>
    <row r="132" spans="1:4" s="32" customFormat="1" ht="24" customHeight="1" x14ac:dyDescent="0.25">
      <c r="A132" s="68"/>
      <c r="B132" s="138" t="s">
        <v>28</v>
      </c>
      <c r="C132" s="138"/>
      <c r="D132" s="71" t="s">
        <v>29</v>
      </c>
    </row>
    <row r="133" spans="1:4" s="32" customFormat="1" ht="13.2" x14ac:dyDescent="0.25">
      <c r="A133" s="82" t="s">
        <v>2</v>
      </c>
      <c r="B133" s="140" t="s">
        <v>30</v>
      </c>
      <c r="C133" s="140"/>
      <c r="D133" s="11">
        <f>D34</f>
        <v>0</v>
      </c>
    </row>
    <row r="134" spans="1:4" s="32" customFormat="1" ht="13.2" x14ac:dyDescent="0.25">
      <c r="A134" s="82" t="s">
        <v>4</v>
      </c>
      <c r="B134" s="140" t="s">
        <v>70</v>
      </c>
      <c r="C134" s="140"/>
      <c r="D134" s="11">
        <f>D77</f>
        <v>0</v>
      </c>
    </row>
    <row r="135" spans="1:4" s="32" customFormat="1" ht="13.2" x14ac:dyDescent="0.25">
      <c r="A135" s="82" t="s">
        <v>5</v>
      </c>
      <c r="B135" s="140" t="s">
        <v>71</v>
      </c>
      <c r="C135" s="140"/>
      <c r="D135" s="11">
        <f>D88</f>
        <v>0</v>
      </c>
    </row>
    <row r="136" spans="1:4" s="81" customFormat="1" ht="24" customHeight="1" x14ac:dyDescent="0.3">
      <c r="A136" s="82" t="s">
        <v>6</v>
      </c>
      <c r="B136" s="140" t="s">
        <v>72</v>
      </c>
      <c r="C136" s="140"/>
      <c r="D136" s="11">
        <f>D107</f>
        <v>0</v>
      </c>
    </row>
    <row r="137" spans="1:4" s="32" customFormat="1" ht="13.2" x14ac:dyDescent="0.25">
      <c r="A137" s="82" t="s">
        <v>7</v>
      </c>
      <c r="B137" s="140" t="s">
        <v>73</v>
      </c>
      <c r="C137" s="140"/>
      <c r="D137" s="11">
        <f>D111</f>
        <v>0</v>
      </c>
    </row>
    <row r="138" spans="1:4" s="32" customFormat="1" ht="16.5" customHeight="1" x14ac:dyDescent="0.25">
      <c r="A138" s="138" t="s">
        <v>74</v>
      </c>
      <c r="B138" s="138"/>
      <c r="C138" s="138"/>
      <c r="D138" s="13">
        <f>SUM(D133:D137)</f>
        <v>0</v>
      </c>
    </row>
    <row r="139" spans="1:4" s="32" customFormat="1" ht="13.2" x14ac:dyDescent="0.25">
      <c r="A139" s="82" t="s">
        <v>8</v>
      </c>
      <c r="B139" s="141" t="s">
        <v>75</v>
      </c>
      <c r="C139" s="141"/>
      <c r="D139" s="11">
        <f>D126</f>
        <v>0</v>
      </c>
    </row>
    <row r="140" spans="1:4" s="32" customFormat="1" ht="16.5" customHeight="1" x14ac:dyDescent="0.25">
      <c r="A140" s="138" t="s">
        <v>31</v>
      </c>
      <c r="B140" s="138"/>
      <c r="C140" s="138"/>
      <c r="D140" s="13">
        <f>TRUNC((D138+D139),2)</f>
        <v>0</v>
      </c>
    </row>
    <row r="141" spans="1:4" s="32" customFormat="1" ht="12.75" customHeight="1" x14ac:dyDescent="0.25">
      <c r="A141" s="139" t="s">
        <v>101</v>
      </c>
      <c r="B141" s="139"/>
      <c r="C141" s="139"/>
      <c r="D141" s="139"/>
    </row>
    <row r="142" spans="1:4" hidden="1" x14ac:dyDescent="0.25"/>
    <row r="143" spans="1:4" hidden="1" x14ac:dyDescent="0.25"/>
    <row r="144" spans="1:4" hidden="1" x14ac:dyDescent="0.25"/>
    <row r="145" spans="3:3" hidden="1" x14ac:dyDescent="0.25">
      <c r="C145" s="83"/>
    </row>
    <row r="146" spans="3:3" hidden="1" x14ac:dyDescent="0.25"/>
    <row r="147" spans="3:3" hidden="1" x14ac:dyDescent="0.25"/>
    <row r="148" spans="3:3" hidden="1" x14ac:dyDescent="0.25"/>
    <row r="149" spans="3:3" hidden="1" x14ac:dyDescent="0.25"/>
    <row r="150" spans="3:3" hidden="1" x14ac:dyDescent="0.25"/>
    <row r="151" spans="3:3" hidden="1" x14ac:dyDescent="0.25"/>
    <row r="152" spans="3:3" hidden="1" x14ac:dyDescent="0.25"/>
    <row r="153" spans="3:3" hidden="1" x14ac:dyDescent="0.25"/>
    <row r="154" spans="3:3" hidden="1" x14ac:dyDescent="0.25"/>
    <row r="155" spans="3:3" hidden="1" x14ac:dyDescent="0.25"/>
    <row r="156" spans="3:3" hidden="1" x14ac:dyDescent="0.25"/>
    <row r="157" spans="3:3" hidden="1" x14ac:dyDescent="0.25"/>
    <row r="158" spans="3:3" hidden="1" x14ac:dyDescent="0.25"/>
    <row r="159" spans="3:3" hidden="1" x14ac:dyDescent="0.25"/>
    <row r="160" spans="3:3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t="12" customHeight="1" x14ac:dyDescent="0.25"/>
  </sheetData>
  <sheetProtection formatCells="0" formatColumns="0" formatRows="0" insertColumns="0" insertRows="0"/>
  <mergeCells count="78">
    <mergeCell ref="A141:D141"/>
    <mergeCell ref="B135:C135"/>
    <mergeCell ref="B136:C136"/>
    <mergeCell ref="B137:C137"/>
    <mergeCell ref="A138:C138"/>
    <mergeCell ref="B139:C139"/>
    <mergeCell ref="A140:C140"/>
    <mergeCell ref="B134:C134"/>
    <mergeCell ref="B113:C113"/>
    <mergeCell ref="B114:C114"/>
    <mergeCell ref="A115:D115"/>
    <mergeCell ref="A116:D116"/>
    <mergeCell ref="A117:D117"/>
    <mergeCell ref="A127:D127"/>
    <mergeCell ref="A128:D128"/>
    <mergeCell ref="A129:D129"/>
    <mergeCell ref="A131:D131"/>
    <mergeCell ref="B132:C132"/>
    <mergeCell ref="B133:C133"/>
    <mergeCell ref="B112:C112"/>
    <mergeCell ref="A80:D80"/>
    <mergeCell ref="A88:B88"/>
    <mergeCell ref="A90:D90"/>
    <mergeCell ref="A92:D92"/>
    <mergeCell ref="A94:D94"/>
    <mergeCell ref="A102:B102"/>
    <mergeCell ref="A104:D104"/>
    <mergeCell ref="A107:B107"/>
    <mergeCell ref="A109:D109"/>
    <mergeCell ref="B110:C110"/>
    <mergeCell ref="B111:C111"/>
    <mergeCell ref="A77:B77"/>
    <mergeCell ref="A49:D49"/>
    <mergeCell ref="A59:B59"/>
    <mergeCell ref="A60:D60"/>
    <mergeCell ref="A61:D61"/>
    <mergeCell ref="A62:D62"/>
    <mergeCell ref="A64:D64"/>
    <mergeCell ref="C68:D68"/>
    <mergeCell ref="C69:D69"/>
    <mergeCell ref="C70:D70"/>
    <mergeCell ref="A71:D71"/>
    <mergeCell ref="A72:D72"/>
    <mergeCell ref="A47:D47"/>
    <mergeCell ref="B32:C32"/>
    <mergeCell ref="B33:C33"/>
    <mergeCell ref="A34:C34"/>
    <mergeCell ref="A35:D35"/>
    <mergeCell ref="A36:D36"/>
    <mergeCell ref="A37:D37"/>
    <mergeCell ref="A38:D38"/>
    <mergeCell ref="A42:B42"/>
    <mergeCell ref="A44:B44"/>
    <mergeCell ref="A45:D45"/>
    <mergeCell ref="A46:D46"/>
    <mergeCell ref="B31:C31"/>
    <mergeCell ref="F17:H17"/>
    <mergeCell ref="B18:C18"/>
    <mergeCell ref="B19:C19"/>
    <mergeCell ref="A21:D21"/>
    <mergeCell ref="A22:D22"/>
    <mergeCell ref="B23:C23"/>
    <mergeCell ref="B24:C24"/>
    <mergeCell ref="B25:C25"/>
    <mergeCell ref="B26:C26"/>
    <mergeCell ref="B27:C27"/>
    <mergeCell ref="A30:D30"/>
    <mergeCell ref="A13:B13"/>
    <mergeCell ref="A14:D14"/>
    <mergeCell ref="B15:C15"/>
    <mergeCell ref="B16:C16"/>
    <mergeCell ref="B17:C17"/>
    <mergeCell ref="A12:B12"/>
    <mergeCell ref="A8:B8"/>
    <mergeCell ref="C8:D8"/>
    <mergeCell ref="A9:B9"/>
    <mergeCell ref="C9:D9"/>
    <mergeCell ref="A11:D11"/>
  </mergeCells>
  <pageMargins left="1.1811023622047245" right="0.39370078740157483" top="0.78740157480314965" bottom="0.78740157480314965" header="0.31496062992125984" footer="0.31496062992125984"/>
  <pageSetup paperSize="9" fitToHeight="4" orientation="portrait" r:id="rId1"/>
  <rowBreaks count="3" manualBreakCount="3">
    <brk id="36" min="3" max="3" man="1"/>
    <brk id="62" min="3" max="3" man="1"/>
    <brk id="89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XFA266"/>
  <sheetViews>
    <sheetView view="pageBreakPreview" zoomScaleNormal="100" zoomScaleSheetLayoutView="100" workbookViewId="0">
      <selection activeCell="C10" sqref="C10"/>
    </sheetView>
  </sheetViews>
  <sheetFormatPr defaultColWidth="0" defaultRowHeight="12" customHeight="1" zeroHeight="1" x14ac:dyDescent="0.25"/>
  <cols>
    <col min="1" max="1" width="5" style="23" customWidth="1"/>
    <col min="2" max="2" width="40.109375" style="23" customWidth="1"/>
    <col min="3" max="3" width="18" style="23" customWidth="1"/>
    <col min="4" max="4" width="18.21875" style="23" customWidth="1"/>
    <col min="5" max="5" width="6" style="23" hidden="1"/>
    <col min="6" max="16381" width="9.109375" style="23" hidden="1"/>
    <col min="16382" max="16384" width="8.5546875" style="23" hidden="1"/>
  </cols>
  <sheetData>
    <row r="1" spans="1:4" ht="13.2" x14ac:dyDescent="0.25">
      <c r="A1" s="1" t="s">
        <v>103</v>
      </c>
      <c r="B1" s="21"/>
      <c r="C1" s="21"/>
      <c r="D1" s="22"/>
    </row>
    <row r="2" spans="1:4" ht="13.2" x14ac:dyDescent="0.25">
      <c r="A2" s="1" t="s">
        <v>104</v>
      </c>
      <c r="B2" s="24"/>
      <c r="C2" s="25"/>
      <c r="D2" s="26"/>
    </row>
    <row r="3" spans="1:4" ht="13.2" x14ac:dyDescent="0.25">
      <c r="A3" s="1" t="s">
        <v>105</v>
      </c>
      <c r="B3" s="24"/>
      <c r="C3" s="24"/>
      <c r="D3" s="27"/>
    </row>
    <row r="4" spans="1:4" ht="13.2" x14ac:dyDescent="0.25">
      <c r="A4" s="1" t="s">
        <v>106</v>
      </c>
      <c r="B4" s="24"/>
      <c r="C4" s="24"/>
      <c r="D4" s="27"/>
    </row>
    <row r="5" spans="1:4" ht="13.2" x14ac:dyDescent="0.25">
      <c r="A5" s="1" t="s">
        <v>107</v>
      </c>
      <c r="B5" s="24"/>
      <c r="C5" s="24"/>
      <c r="D5" s="27"/>
    </row>
    <row r="6" spans="1:4" x14ac:dyDescent="0.25">
      <c r="A6" s="28"/>
      <c r="B6" s="29"/>
      <c r="C6" s="29"/>
      <c r="D6" s="30"/>
    </row>
    <row r="7" spans="1:4" x14ac:dyDescent="0.25">
      <c r="A7" s="31"/>
      <c r="B7" s="31"/>
      <c r="C7" s="31"/>
      <c r="D7" s="31"/>
    </row>
    <row r="8" spans="1:4" ht="12.75" customHeight="1" x14ac:dyDescent="0.25">
      <c r="A8" s="195" t="s">
        <v>110</v>
      </c>
      <c r="B8" s="195"/>
      <c r="C8" s="196" t="s">
        <v>130</v>
      </c>
      <c r="D8" s="196"/>
    </row>
    <row r="9" spans="1:4" ht="13.2" x14ac:dyDescent="0.25">
      <c r="A9" s="195" t="s">
        <v>33</v>
      </c>
      <c r="B9" s="195"/>
      <c r="C9" s="263" t="s">
        <v>323</v>
      </c>
      <c r="D9" s="196"/>
    </row>
    <row r="10" spans="1:4" s="32" customFormat="1" x14ac:dyDescent="0.25"/>
    <row r="11" spans="1:4" s="32" customFormat="1" ht="13.2" x14ac:dyDescent="0.25">
      <c r="A11" s="197" t="s">
        <v>34</v>
      </c>
      <c r="B11" s="197"/>
      <c r="C11" s="197"/>
      <c r="D11" s="197"/>
    </row>
    <row r="12" spans="1:4" s="32" customFormat="1" ht="26.4" x14ac:dyDescent="0.25">
      <c r="A12" s="191" t="s">
        <v>48</v>
      </c>
      <c r="B12" s="191"/>
      <c r="C12" s="33" t="s">
        <v>35</v>
      </c>
      <c r="D12" s="33" t="s">
        <v>36</v>
      </c>
    </row>
    <row r="13" spans="1:4" s="32" customFormat="1" ht="25.2" customHeight="1" x14ac:dyDescent="0.25">
      <c r="A13" s="204" t="s">
        <v>164</v>
      </c>
      <c r="B13" s="205"/>
      <c r="C13" s="2" t="s">
        <v>132</v>
      </c>
      <c r="D13" s="12">
        <v>1</v>
      </c>
    </row>
    <row r="14" spans="1:4" s="32" customFormat="1" ht="13.2" x14ac:dyDescent="0.25">
      <c r="A14" s="206"/>
      <c r="B14" s="207"/>
      <c r="C14" s="207"/>
      <c r="D14" s="207"/>
    </row>
    <row r="15" spans="1:4" s="32" customFormat="1" ht="13.2" x14ac:dyDescent="0.25">
      <c r="A15" s="34" t="s">
        <v>2</v>
      </c>
      <c r="B15" s="195" t="s">
        <v>122</v>
      </c>
      <c r="C15" s="195"/>
      <c r="D15" s="3"/>
    </row>
    <row r="16" spans="1:4" s="32" customFormat="1" ht="13.2" x14ac:dyDescent="0.25">
      <c r="A16" s="34" t="s">
        <v>4</v>
      </c>
      <c r="B16" s="195" t="s">
        <v>37</v>
      </c>
      <c r="C16" s="195"/>
      <c r="D16" s="35" t="s">
        <v>109</v>
      </c>
    </row>
    <row r="17" spans="1:8" s="32" customFormat="1" ht="13.2" x14ac:dyDescent="0.25">
      <c r="A17" s="34" t="s">
        <v>5</v>
      </c>
      <c r="B17" s="195" t="s">
        <v>79</v>
      </c>
      <c r="C17" s="195"/>
      <c r="D17" s="4"/>
      <c r="F17" s="192"/>
      <c r="G17" s="192"/>
      <c r="H17" s="192"/>
    </row>
    <row r="18" spans="1:8" s="32" customFormat="1" ht="28.5" customHeight="1" x14ac:dyDescent="0.25">
      <c r="A18" s="34" t="s">
        <v>6</v>
      </c>
      <c r="B18" s="193" t="s">
        <v>108</v>
      </c>
      <c r="C18" s="194"/>
      <c r="D18" s="4"/>
    </row>
    <row r="19" spans="1:8" s="32" customFormat="1" ht="13.2" x14ac:dyDescent="0.25">
      <c r="A19" s="34" t="s">
        <v>7</v>
      </c>
      <c r="B19" s="195" t="s">
        <v>38</v>
      </c>
      <c r="C19" s="195"/>
      <c r="D19" s="82">
        <v>12</v>
      </c>
    </row>
    <row r="20" spans="1:8" s="32" customFormat="1" x14ac:dyDescent="0.25">
      <c r="A20" s="37"/>
      <c r="B20" s="37"/>
      <c r="C20" s="38"/>
      <c r="D20" s="37"/>
    </row>
    <row r="21" spans="1:8" s="32" customFormat="1" ht="13.2" x14ac:dyDescent="0.25">
      <c r="A21" s="190" t="s">
        <v>39</v>
      </c>
      <c r="B21" s="190"/>
      <c r="C21" s="190"/>
      <c r="D21" s="190"/>
    </row>
    <row r="22" spans="1:8" s="32" customFormat="1" ht="30" customHeight="1" x14ac:dyDescent="0.25">
      <c r="A22" s="191" t="s">
        <v>40</v>
      </c>
      <c r="B22" s="191"/>
      <c r="C22" s="191"/>
      <c r="D22" s="191"/>
    </row>
    <row r="23" spans="1:8" s="32" customFormat="1" ht="105.6" x14ac:dyDescent="0.25">
      <c r="A23" s="34">
        <v>1</v>
      </c>
      <c r="B23" s="189" t="s">
        <v>76</v>
      </c>
      <c r="C23" s="189"/>
      <c r="D23" s="82" t="s">
        <v>139</v>
      </c>
    </row>
    <row r="24" spans="1:8" s="32" customFormat="1" ht="13.2" x14ac:dyDescent="0.25">
      <c r="A24" s="34">
        <v>2</v>
      </c>
      <c r="B24" s="189" t="s">
        <v>77</v>
      </c>
      <c r="C24" s="189"/>
      <c r="D24" s="137"/>
    </row>
    <row r="25" spans="1:8" s="32" customFormat="1" ht="13.2" x14ac:dyDescent="0.25">
      <c r="A25" s="34">
        <v>3</v>
      </c>
      <c r="B25" s="189" t="s">
        <v>78</v>
      </c>
      <c r="C25" s="189"/>
      <c r="D25" s="39"/>
    </row>
    <row r="26" spans="1:8" s="32" customFormat="1" ht="26.4" x14ac:dyDescent="0.25">
      <c r="A26" s="34">
        <v>4</v>
      </c>
      <c r="B26" s="189" t="s">
        <v>41</v>
      </c>
      <c r="C26" s="189"/>
      <c r="D26" s="82" t="s">
        <v>164</v>
      </c>
    </row>
    <row r="27" spans="1:8" s="32" customFormat="1" ht="13.2" x14ac:dyDescent="0.25">
      <c r="A27" s="34">
        <v>5</v>
      </c>
      <c r="B27" s="189" t="s">
        <v>42</v>
      </c>
      <c r="C27" s="189"/>
      <c r="D27" s="3"/>
    </row>
    <row r="28" spans="1:8" s="32" customFormat="1" ht="13.2" x14ac:dyDescent="0.25">
      <c r="A28" s="40"/>
      <c r="B28" s="40"/>
      <c r="C28" s="40"/>
      <c r="D28" s="41"/>
    </row>
    <row r="29" spans="1:8" s="32" customFormat="1" ht="13.2" x14ac:dyDescent="0.25">
      <c r="A29" s="40"/>
      <c r="B29" s="40"/>
      <c r="C29" s="40"/>
      <c r="D29" s="41"/>
    </row>
    <row r="30" spans="1:8" s="32" customFormat="1" ht="13.2" x14ac:dyDescent="0.25">
      <c r="A30" s="190" t="s">
        <v>43</v>
      </c>
      <c r="B30" s="190"/>
      <c r="C30" s="190"/>
      <c r="D30" s="190"/>
    </row>
    <row r="31" spans="1:8" s="32" customFormat="1" ht="13.2" x14ac:dyDescent="0.25">
      <c r="A31" s="77">
        <v>1</v>
      </c>
      <c r="B31" s="191" t="s">
        <v>0</v>
      </c>
      <c r="C31" s="191"/>
      <c r="D31" s="77" t="s">
        <v>1</v>
      </c>
    </row>
    <row r="32" spans="1:8" s="32" customFormat="1" ht="13.2" x14ac:dyDescent="0.25">
      <c r="A32" s="43" t="s">
        <v>2</v>
      </c>
      <c r="B32" s="189" t="s">
        <v>3</v>
      </c>
      <c r="C32" s="189"/>
      <c r="D32" s="5"/>
    </row>
    <row r="33" spans="1:4" s="32" customFormat="1" ht="13.2" x14ac:dyDescent="0.25">
      <c r="A33" s="43" t="s">
        <v>4</v>
      </c>
      <c r="B33" s="189" t="s">
        <v>11</v>
      </c>
      <c r="C33" s="189"/>
      <c r="D33" s="136"/>
    </row>
    <row r="34" spans="1:4" s="32" customFormat="1" ht="15" customHeight="1" x14ac:dyDescent="0.25">
      <c r="A34" s="163" t="s">
        <v>81</v>
      </c>
      <c r="B34" s="164"/>
      <c r="C34" s="165"/>
      <c r="D34" s="45">
        <f>SUM(D32:D33)</f>
        <v>0</v>
      </c>
    </row>
    <row r="35" spans="1:4" s="32" customFormat="1" ht="24" customHeight="1" x14ac:dyDescent="0.25">
      <c r="A35" s="166" t="s">
        <v>111</v>
      </c>
      <c r="B35" s="167"/>
      <c r="C35" s="167"/>
      <c r="D35" s="167"/>
    </row>
    <row r="36" spans="1:4" s="32" customFormat="1" ht="13.2" x14ac:dyDescent="0.25">
      <c r="A36" s="168"/>
      <c r="B36" s="169"/>
      <c r="C36" s="169"/>
      <c r="D36" s="169"/>
    </row>
    <row r="37" spans="1:4" s="32" customFormat="1" ht="15" customHeight="1" x14ac:dyDescent="0.25">
      <c r="A37" s="168" t="s">
        <v>49</v>
      </c>
      <c r="B37" s="169"/>
      <c r="C37" s="169"/>
      <c r="D37" s="169"/>
    </row>
    <row r="38" spans="1:4" s="46" customFormat="1" ht="15" customHeight="1" x14ac:dyDescent="0.25">
      <c r="A38" s="168" t="s">
        <v>50</v>
      </c>
      <c r="B38" s="169"/>
      <c r="C38" s="169"/>
      <c r="D38" s="169"/>
    </row>
    <row r="39" spans="1:4" s="32" customFormat="1" ht="25.5" customHeight="1" x14ac:dyDescent="0.25">
      <c r="A39" s="47" t="s">
        <v>51</v>
      </c>
      <c r="B39" s="47" t="s">
        <v>57</v>
      </c>
      <c r="C39" s="47" t="s">
        <v>15</v>
      </c>
      <c r="D39" s="47" t="s">
        <v>1</v>
      </c>
    </row>
    <row r="40" spans="1:4" s="32" customFormat="1" ht="13.2" x14ac:dyDescent="0.25">
      <c r="A40" s="48" t="s">
        <v>2</v>
      </c>
      <c r="B40" s="49" t="s">
        <v>112</v>
      </c>
      <c r="C40" s="50">
        <f>'1 - Coordenador de Atendimento'!C40</f>
        <v>8.3299999999999999E-2</v>
      </c>
      <c r="D40" s="51">
        <f>C40*D34</f>
        <v>0</v>
      </c>
    </row>
    <row r="41" spans="1:4" s="32" customFormat="1" ht="26.4" x14ac:dyDescent="0.25">
      <c r="A41" s="48" t="s">
        <v>4</v>
      </c>
      <c r="B41" s="49" t="s">
        <v>128</v>
      </c>
      <c r="C41" s="50">
        <f>'1 - Coordenador de Atendimento'!C41</f>
        <v>2.7777777777777776E-2</v>
      </c>
      <c r="D41" s="51">
        <f>D34*C41</f>
        <v>0</v>
      </c>
    </row>
    <row r="42" spans="1:4" s="32" customFormat="1" ht="13.2" x14ac:dyDescent="0.25">
      <c r="A42" s="146" t="s">
        <v>99</v>
      </c>
      <c r="B42" s="146"/>
      <c r="C42" s="53">
        <f>SUM(C40:C41)</f>
        <v>0.11107777777777778</v>
      </c>
      <c r="D42" s="54">
        <f>SUM(D40:D41)</f>
        <v>0</v>
      </c>
    </row>
    <row r="43" spans="1:4" s="32" customFormat="1" ht="26.4" x14ac:dyDescent="0.25">
      <c r="A43" s="48" t="s">
        <v>5</v>
      </c>
      <c r="B43" s="49" t="s">
        <v>100</v>
      </c>
      <c r="C43" s="52">
        <f>'1 - Coordenador de Atendimento'!C43</f>
        <v>3.7544288888888888E-2</v>
      </c>
      <c r="D43" s="51">
        <f>D34*C43</f>
        <v>0</v>
      </c>
    </row>
    <row r="44" spans="1:4" s="32" customFormat="1" ht="13.2" x14ac:dyDescent="0.25">
      <c r="A44" s="146" t="s">
        <v>80</v>
      </c>
      <c r="B44" s="146"/>
      <c r="C44" s="53">
        <f>SUM(C42:C43)</f>
        <v>0.14862206666666666</v>
      </c>
      <c r="D44" s="54">
        <f>SUM(D42:D43)</f>
        <v>0</v>
      </c>
    </row>
    <row r="45" spans="1:4" s="32" customFormat="1" ht="53.25" customHeight="1" x14ac:dyDescent="0.25">
      <c r="A45" s="170" t="s">
        <v>113</v>
      </c>
      <c r="B45" s="171"/>
      <c r="C45" s="171"/>
      <c r="D45" s="172"/>
    </row>
    <row r="46" spans="1:4" s="32" customFormat="1" ht="40.5" customHeight="1" x14ac:dyDescent="0.25">
      <c r="A46" s="173" t="s">
        <v>114</v>
      </c>
      <c r="B46" s="174"/>
      <c r="C46" s="174"/>
      <c r="D46" s="175"/>
    </row>
    <row r="47" spans="1:4" s="32" customFormat="1" ht="51.75" customHeight="1" x14ac:dyDescent="0.25">
      <c r="A47" s="176" t="s">
        <v>115</v>
      </c>
      <c r="B47" s="177"/>
      <c r="C47" s="177"/>
      <c r="D47" s="178"/>
    </row>
    <row r="48" spans="1:4" s="32" customFormat="1" ht="15" customHeight="1" x14ac:dyDescent="0.25">
      <c r="A48" s="55"/>
      <c r="B48" s="56"/>
      <c r="C48" s="56"/>
      <c r="D48" s="56"/>
    </row>
    <row r="49" spans="1:4" s="32" customFormat="1" ht="25.5" customHeight="1" x14ac:dyDescent="0.25">
      <c r="A49" s="142" t="s">
        <v>52</v>
      </c>
      <c r="B49" s="143"/>
      <c r="C49" s="143"/>
      <c r="D49" s="143"/>
    </row>
    <row r="50" spans="1:4" s="32" customFormat="1" ht="17.25" customHeight="1" x14ac:dyDescent="0.25">
      <c r="A50" s="57" t="s">
        <v>56</v>
      </c>
      <c r="B50" s="57" t="s">
        <v>58</v>
      </c>
      <c r="C50" s="57" t="s">
        <v>15</v>
      </c>
      <c r="D50" s="57" t="s">
        <v>1</v>
      </c>
    </row>
    <row r="51" spans="1:4" s="32" customFormat="1" ht="13.2" x14ac:dyDescent="0.25">
      <c r="A51" s="58" t="s">
        <v>2</v>
      </c>
      <c r="B51" s="59" t="s">
        <v>16</v>
      </c>
      <c r="C51" s="91">
        <f>'1 - Coordenador de Atendimento'!C51</f>
        <v>0.2</v>
      </c>
      <c r="D51" s="61">
        <f>D34*C51</f>
        <v>0</v>
      </c>
    </row>
    <row r="52" spans="1:4" s="32" customFormat="1" ht="13.2" x14ac:dyDescent="0.25">
      <c r="A52" s="58" t="s">
        <v>4</v>
      </c>
      <c r="B52" s="59" t="s">
        <v>18</v>
      </c>
      <c r="C52" s="60">
        <f>'1 - Coordenador de Atendimento'!C52</f>
        <v>2.5000000000000001E-2</v>
      </c>
      <c r="D52" s="61">
        <f>D34*C52</f>
        <v>0</v>
      </c>
    </row>
    <row r="53" spans="1:4" s="32" customFormat="1" ht="13.2" x14ac:dyDescent="0.25">
      <c r="A53" s="58" t="s">
        <v>5</v>
      </c>
      <c r="B53" s="59" t="s">
        <v>53</v>
      </c>
      <c r="C53" s="91">
        <f>'1 - Coordenador de Atendimento'!C53</f>
        <v>0</v>
      </c>
      <c r="D53" s="61">
        <f>D34*C53</f>
        <v>0</v>
      </c>
    </row>
    <row r="54" spans="1:4" s="32" customFormat="1" ht="13.2" x14ac:dyDescent="0.25">
      <c r="A54" s="58" t="s">
        <v>6</v>
      </c>
      <c r="B54" s="59" t="s">
        <v>54</v>
      </c>
      <c r="C54" s="60">
        <f>'1 - Coordenador de Atendimento'!C54</f>
        <v>1.4999999999999999E-2</v>
      </c>
      <c r="D54" s="61">
        <f>D34*C54</f>
        <v>0</v>
      </c>
    </row>
    <row r="55" spans="1:4" s="32" customFormat="1" ht="13.2" x14ac:dyDescent="0.25">
      <c r="A55" s="58" t="s">
        <v>7</v>
      </c>
      <c r="B55" s="59" t="s">
        <v>55</v>
      </c>
      <c r="C55" s="60">
        <f>'1 - Coordenador de Atendimento'!C55</f>
        <v>0.01</v>
      </c>
      <c r="D55" s="61">
        <f>D34*C55</f>
        <v>0</v>
      </c>
    </row>
    <row r="56" spans="1:4" s="32" customFormat="1" ht="13.2" x14ac:dyDescent="0.25">
      <c r="A56" s="58" t="s">
        <v>8</v>
      </c>
      <c r="B56" s="59" t="s">
        <v>20</v>
      </c>
      <c r="C56" s="60">
        <f>'1 - Coordenador de Atendimento'!C56</f>
        <v>6.0000000000000001E-3</v>
      </c>
      <c r="D56" s="61">
        <f>D34*C56</f>
        <v>0</v>
      </c>
    </row>
    <row r="57" spans="1:4" s="32" customFormat="1" ht="13.2" x14ac:dyDescent="0.25">
      <c r="A57" s="58" t="s">
        <v>9</v>
      </c>
      <c r="B57" s="59" t="s">
        <v>17</v>
      </c>
      <c r="C57" s="60">
        <f>'1 - Coordenador de Atendimento'!C57</f>
        <v>2E-3</v>
      </c>
      <c r="D57" s="61">
        <f>D34*C57</f>
        <v>0</v>
      </c>
    </row>
    <row r="58" spans="1:4" s="32" customFormat="1" ht="13.2" x14ac:dyDescent="0.25">
      <c r="A58" s="58" t="s">
        <v>10</v>
      </c>
      <c r="B58" s="59" t="s">
        <v>19</v>
      </c>
      <c r="C58" s="60">
        <f>'1 - Coordenador de Atendimento'!C58</f>
        <v>0.08</v>
      </c>
      <c r="D58" s="61">
        <f>D34*C58</f>
        <v>0</v>
      </c>
    </row>
    <row r="59" spans="1:4" s="32" customFormat="1" ht="13.2" x14ac:dyDescent="0.25">
      <c r="A59" s="179" t="s">
        <v>82</v>
      </c>
      <c r="B59" s="179"/>
      <c r="C59" s="63">
        <f>SUM(C51:C58)</f>
        <v>0.33800000000000002</v>
      </c>
      <c r="D59" s="64">
        <f>SUM(D51:D58)</f>
        <v>0</v>
      </c>
    </row>
    <row r="60" spans="1:4" s="32" customFormat="1" ht="20.399999999999999" customHeight="1" x14ac:dyDescent="0.25">
      <c r="A60" s="180" t="s">
        <v>140</v>
      </c>
      <c r="B60" s="181"/>
      <c r="C60" s="181"/>
      <c r="D60" s="182"/>
    </row>
    <row r="61" spans="1:4" s="32" customFormat="1" ht="17.399999999999999" customHeight="1" x14ac:dyDescent="0.25">
      <c r="A61" s="183" t="s">
        <v>141</v>
      </c>
      <c r="B61" s="184"/>
      <c r="C61" s="184"/>
      <c r="D61" s="185"/>
    </row>
    <row r="62" spans="1:4" s="32" customFormat="1" ht="22.2" customHeight="1" x14ac:dyDescent="0.25">
      <c r="A62" s="186" t="s">
        <v>142</v>
      </c>
      <c r="B62" s="187"/>
      <c r="C62" s="187"/>
      <c r="D62" s="188"/>
    </row>
    <row r="63" spans="1:4" s="32" customFormat="1" ht="15" customHeight="1" x14ac:dyDescent="0.25">
      <c r="A63" s="56"/>
      <c r="B63" s="56"/>
      <c r="C63" s="56"/>
      <c r="D63" s="56"/>
    </row>
    <row r="64" spans="1:4" s="32" customFormat="1" ht="15" customHeight="1" x14ac:dyDescent="0.25">
      <c r="A64" s="142" t="s">
        <v>59</v>
      </c>
      <c r="B64" s="143"/>
      <c r="C64" s="143"/>
      <c r="D64" s="143"/>
    </row>
    <row r="65" spans="1:4" s="32" customFormat="1" ht="39.6" x14ac:dyDescent="0.25">
      <c r="A65" s="65" t="s">
        <v>61</v>
      </c>
      <c r="B65" s="65" t="s">
        <v>12</v>
      </c>
      <c r="C65" s="65" t="s">
        <v>32</v>
      </c>
      <c r="D65" s="65" t="s">
        <v>47</v>
      </c>
    </row>
    <row r="66" spans="1:4" s="32" customFormat="1" ht="13.2" x14ac:dyDescent="0.25">
      <c r="A66" s="34" t="s">
        <v>2</v>
      </c>
      <c r="B66" s="66" t="s">
        <v>133</v>
      </c>
      <c r="C66" s="5">
        <f>'1 - Coordenador de Atendimento'!C66</f>
        <v>0</v>
      </c>
      <c r="D66" s="8">
        <f>IF((C66*24*2)-(D32*6%)&gt;0,(C66*24*2)-(D32*6%),0)</f>
        <v>0</v>
      </c>
    </row>
    <row r="67" spans="1:4" s="32" customFormat="1" ht="33.6" x14ac:dyDescent="0.25">
      <c r="A67" s="34" t="s">
        <v>4</v>
      </c>
      <c r="B67" s="67" t="s">
        <v>134</v>
      </c>
      <c r="C67" s="5">
        <f>'1 - Coordenador de Atendimento'!C67</f>
        <v>0</v>
      </c>
      <c r="D67" s="8">
        <f>C67*24</f>
        <v>0</v>
      </c>
    </row>
    <row r="68" spans="1:4" s="32" customFormat="1" ht="23.4" x14ac:dyDescent="0.25">
      <c r="A68" s="34" t="s">
        <v>5</v>
      </c>
      <c r="B68" s="66" t="s">
        <v>129</v>
      </c>
      <c r="C68" s="152">
        <f>'1 - Coordenador de Atendimento'!C68:D68</f>
        <v>0</v>
      </c>
      <c r="D68" s="153"/>
    </row>
    <row r="69" spans="1:4" s="32" customFormat="1" ht="23.4" x14ac:dyDescent="0.25">
      <c r="A69" s="34" t="s">
        <v>6</v>
      </c>
      <c r="B69" s="66" t="s">
        <v>116</v>
      </c>
      <c r="C69" s="152">
        <f>'1 - Coordenador de Atendimento'!C69:D69</f>
        <v>0</v>
      </c>
      <c r="D69" s="153"/>
    </row>
    <row r="70" spans="1:4" s="32" customFormat="1" ht="13.2" x14ac:dyDescent="0.25">
      <c r="A70" s="68"/>
      <c r="B70" s="71" t="s">
        <v>83</v>
      </c>
      <c r="C70" s="156">
        <f>D66+D67+C68+C69</f>
        <v>0</v>
      </c>
      <c r="D70" s="157"/>
    </row>
    <row r="71" spans="1:4" s="32" customFormat="1" ht="24.6" customHeight="1" x14ac:dyDescent="0.25">
      <c r="A71" s="158" t="s">
        <v>123</v>
      </c>
      <c r="B71" s="159"/>
      <c r="C71" s="159"/>
      <c r="D71" s="159"/>
    </row>
    <row r="72" spans="1:4" s="32" customFormat="1" ht="29.25" customHeight="1" x14ac:dyDescent="0.25">
      <c r="A72" s="142" t="s">
        <v>60</v>
      </c>
      <c r="B72" s="143"/>
      <c r="C72" s="143"/>
      <c r="D72" s="143"/>
    </row>
    <row r="73" spans="1:4" s="32" customFormat="1" ht="26.4" x14ac:dyDescent="0.25">
      <c r="A73" s="47">
        <v>2</v>
      </c>
      <c r="B73" s="47" t="s">
        <v>62</v>
      </c>
      <c r="C73" s="47" t="s">
        <v>15</v>
      </c>
      <c r="D73" s="47" t="s">
        <v>1</v>
      </c>
    </row>
    <row r="74" spans="1:4" s="32" customFormat="1" ht="26.4" x14ac:dyDescent="0.25">
      <c r="A74" s="82" t="s">
        <v>51</v>
      </c>
      <c r="B74" s="70" t="s">
        <v>57</v>
      </c>
      <c r="C74" s="15">
        <f>C44</f>
        <v>0.14862206666666666</v>
      </c>
      <c r="D74" s="11">
        <f>D44</f>
        <v>0</v>
      </c>
    </row>
    <row r="75" spans="1:4" s="32" customFormat="1" ht="13.2" x14ac:dyDescent="0.25">
      <c r="A75" s="82" t="s">
        <v>56</v>
      </c>
      <c r="B75" s="70" t="s">
        <v>58</v>
      </c>
      <c r="C75" s="15">
        <f>C59</f>
        <v>0.33800000000000002</v>
      </c>
      <c r="D75" s="11">
        <f>D59</f>
        <v>0</v>
      </c>
    </row>
    <row r="76" spans="1:4" s="32" customFormat="1" ht="13.2" x14ac:dyDescent="0.25">
      <c r="A76" s="82" t="s">
        <v>61</v>
      </c>
      <c r="B76" s="70" t="s">
        <v>12</v>
      </c>
      <c r="C76" s="15" t="s">
        <v>63</v>
      </c>
      <c r="D76" s="11">
        <f>C70</f>
        <v>0</v>
      </c>
    </row>
    <row r="77" spans="1:4" s="32" customFormat="1" ht="13.2" x14ac:dyDescent="0.25">
      <c r="A77" s="138" t="s">
        <v>84</v>
      </c>
      <c r="B77" s="138"/>
      <c r="C77" s="14" t="s">
        <v>63</v>
      </c>
      <c r="D77" s="13">
        <f>SUM(D74:D76)</f>
        <v>0</v>
      </c>
    </row>
    <row r="78" spans="1:4" s="32" customFormat="1" x14ac:dyDescent="0.25">
      <c r="A78" s="72"/>
      <c r="B78" s="73"/>
      <c r="C78" s="73"/>
      <c r="D78" s="73"/>
    </row>
    <row r="79" spans="1:4" s="32" customFormat="1" x14ac:dyDescent="0.25">
      <c r="A79" s="72"/>
      <c r="B79" s="73"/>
      <c r="C79" s="73"/>
      <c r="D79" s="73"/>
    </row>
    <row r="80" spans="1:4" s="32" customFormat="1" ht="27" customHeight="1" x14ac:dyDescent="0.25">
      <c r="A80" s="142" t="s">
        <v>85</v>
      </c>
      <c r="B80" s="143"/>
      <c r="C80" s="143"/>
      <c r="D80" s="143"/>
    </row>
    <row r="81" spans="1:4" s="32" customFormat="1" ht="18.75" customHeight="1" x14ac:dyDescent="0.25">
      <c r="A81" s="47">
        <v>3</v>
      </c>
      <c r="B81" s="47" t="s">
        <v>21</v>
      </c>
      <c r="C81" s="47" t="s">
        <v>15</v>
      </c>
      <c r="D81" s="47" t="s">
        <v>1</v>
      </c>
    </row>
    <row r="82" spans="1:4" s="32" customFormat="1" ht="13.2" x14ac:dyDescent="0.25">
      <c r="A82" s="82" t="s">
        <v>2</v>
      </c>
      <c r="B82" s="74" t="s">
        <v>22</v>
      </c>
      <c r="C82" s="6">
        <f>'1 - Coordenador de Atendimento'!C82</f>
        <v>4.1999999999999997E-3</v>
      </c>
      <c r="D82" s="11">
        <f t="shared" ref="D82:D87" si="0">D$34*C82</f>
        <v>0</v>
      </c>
    </row>
    <row r="83" spans="1:4" s="32" customFormat="1" ht="51" customHeight="1" x14ac:dyDescent="0.25">
      <c r="A83" s="82" t="s">
        <v>4</v>
      </c>
      <c r="B83" s="74" t="s">
        <v>124</v>
      </c>
      <c r="C83" s="6">
        <f>'1 - Coordenador de Atendimento'!C83</f>
        <v>3.3599999999999998E-4</v>
      </c>
      <c r="D83" s="11">
        <f t="shared" si="0"/>
        <v>0</v>
      </c>
    </row>
    <row r="84" spans="1:4" s="32" customFormat="1" ht="75.599999999999994" x14ac:dyDescent="0.25">
      <c r="A84" s="82" t="s">
        <v>5</v>
      </c>
      <c r="B84" s="74" t="s">
        <v>125</v>
      </c>
      <c r="C84" s="6">
        <f>'1 - Coordenador de Atendimento'!C84</f>
        <v>5.6784000000000001E-4</v>
      </c>
      <c r="D84" s="11">
        <f t="shared" si="0"/>
        <v>0</v>
      </c>
    </row>
    <row r="85" spans="1:4" s="32" customFormat="1" ht="13.2" x14ac:dyDescent="0.25">
      <c r="A85" s="82" t="s">
        <v>6</v>
      </c>
      <c r="B85" s="74" t="s">
        <v>23</v>
      </c>
      <c r="C85" s="6">
        <f>'1 - Coordenador de Atendimento'!C85</f>
        <v>1.9400000000000001E-2</v>
      </c>
      <c r="D85" s="11">
        <f t="shared" si="0"/>
        <v>0</v>
      </c>
    </row>
    <row r="86" spans="1:4" s="32" customFormat="1" ht="76.8" x14ac:dyDescent="0.25">
      <c r="A86" s="82" t="s">
        <v>7</v>
      </c>
      <c r="B86" s="74" t="s">
        <v>126</v>
      </c>
      <c r="C86" s="6">
        <f>'1 - Coordenador de Atendimento'!C86</f>
        <v>6.5572000000000009E-3</v>
      </c>
      <c r="D86" s="11">
        <f t="shared" si="0"/>
        <v>0</v>
      </c>
    </row>
    <row r="87" spans="1:4" s="32" customFormat="1" ht="75.599999999999994" x14ac:dyDescent="0.25">
      <c r="A87" s="82" t="s">
        <v>8</v>
      </c>
      <c r="B87" s="74" t="s">
        <v>127</v>
      </c>
      <c r="C87" s="6">
        <f>'1 - Coordenador de Atendimento'!C87</f>
        <v>2.6228800000000002E-3</v>
      </c>
      <c r="D87" s="11">
        <f t="shared" si="0"/>
        <v>0</v>
      </c>
    </row>
    <row r="88" spans="1:4" s="32" customFormat="1" ht="13.2" x14ac:dyDescent="0.25">
      <c r="A88" s="138" t="s">
        <v>86</v>
      </c>
      <c r="B88" s="138"/>
      <c r="C88" s="16">
        <f>SUM(C82:C87)</f>
        <v>3.3683919999999999E-2</v>
      </c>
      <c r="D88" s="13">
        <f>SUM(D82:D87)</f>
        <v>0</v>
      </c>
    </row>
    <row r="89" spans="1:4" s="32" customFormat="1" ht="13.2" x14ac:dyDescent="0.25">
      <c r="A89" s="55"/>
      <c r="B89" s="56"/>
      <c r="C89" s="56"/>
      <c r="D89" s="56"/>
    </row>
    <row r="90" spans="1:4" s="32" customFormat="1" ht="13.2" x14ac:dyDescent="0.25">
      <c r="A90" s="142" t="s">
        <v>64</v>
      </c>
      <c r="B90" s="143"/>
      <c r="C90" s="143"/>
      <c r="D90" s="143"/>
    </row>
    <row r="91" spans="1:4" s="32" customFormat="1" x14ac:dyDescent="0.25"/>
    <row r="92" spans="1:4" s="32" customFormat="1" ht="51" customHeight="1" x14ac:dyDescent="0.25">
      <c r="A92" s="160" t="s">
        <v>117</v>
      </c>
      <c r="B92" s="161"/>
      <c r="C92" s="161"/>
      <c r="D92" s="162"/>
    </row>
    <row r="93" spans="1:4" s="32" customFormat="1" ht="13.2" x14ac:dyDescent="0.25">
      <c r="A93" s="75"/>
      <c r="B93" s="76"/>
      <c r="C93" s="76"/>
      <c r="D93" s="76"/>
    </row>
    <row r="94" spans="1:4" s="32" customFormat="1" ht="24.75" customHeight="1" x14ac:dyDescent="0.25">
      <c r="A94" s="142" t="s">
        <v>87</v>
      </c>
      <c r="B94" s="143"/>
      <c r="C94" s="143"/>
      <c r="D94" s="143"/>
    </row>
    <row r="95" spans="1:4" s="32" customFormat="1" ht="19.5" customHeight="1" x14ac:dyDescent="0.25">
      <c r="A95" s="47" t="s">
        <v>14</v>
      </c>
      <c r="B95" s="47" t="s">
        <v>65</v>
      </c>
      <c r="C95" s="47" t="s">
        <v>15</v>
      </c>
      <c r="D95" s="47" t="s">
        <v>1</v>
      </c>
    </row>
    <row r="96" spans="1:4" s="32" customFormat="1" ht="52.8" x14ac:dyDescent="0.25">
      <c r="A96" s="82" t="s">
        <v>2</v>
      </c>
      <c r="B96" s="70" t="s">
        <v>118</v>
      </c>
      <c r="C96" s="7">
        <f>'1 - Coordenador de Atendimento'!C96</f>
        <v>9.9537037037037021E-2</v>
      </c>
      <c r="D96" s="11">
        <f t="shared" ref="D96:D101" si="1">D$34*C96</f>
        <v>0</v>
      </c>
    </row>
    <row r="97" spans="1:4" s="32" customFormat="1" ht="26.4" x14ac:dyDescent="0.25">
      <c r="A97" s="82" t="s">
        <v>4</v>
      </c>
      <c r="B97" s="70" t="s">
        <v>89</v>
      </c>
      <c r="C97" s="92">
        <f>'1 - Coordenador de Atendimento'!C97</f>
        <v>0</v>
      </c>
      <c r="D97" s="11">
        <f t="shared" si="1"/>
        <v>0</v>
      </c>
    </row>
    <row r="98" spans="1:4" s="32" customFormat="1" ht="26.4" x14ac:dyDescent="0.25">
      <c r="A98" s="82" t="s">
        <v>5</v>
      </c>
      <c r="B98" s="70" t="s">
        <v>90</v>
      </c>
      <c r="C98" s="92">
        <f>'1 - Coordenador de Atendimento'!C98</f>
        <v>0</v>
      </c>
      <c r="D98" s="11">
        <f t="shared" si="1"/>
        <v>0</v>
      </c>
    </row>
    <row r="99" spans="1:4" s="32" customFormat="1" ht="26.4" x14ac:dyDescent="0.25">
      <c r="A99" s="82" t="s">
        <v>6</v>
      </c>
      <c r="B99" s="70" t="s">
        <v>91</v>
      </c>
      <c r="C99" s="92">
        <f>'1 - Coordenador de Atendimento'!C99</f>
        <v>0</v>
      </c>
      <c r="D99" s="11">
        <f t="shared" si="1"/>
        <v>0</v>
      </c>
    </row>
    <row r="100" spans="1:4" s="32" customFormat="1" ht="26.4" x14ac:dyDescent="0.25">
      <c r="A100" s="82" t="s">
        <v>7</v>
      </c>
      <c r="B100" s="70" t="s">
        <v>92</v>
      </c>
      <c r="C100" s="92">
        <f>'1 - Coordenador de Atendimento'!C100</f>
        <v>0</v>
      </c>
      <c r="D100" s="11">
        <f t="shared" si="1"/>
        <v>0</v>
      </c>
    </row>
    <row r="101" spans="1:4" s="32" customFormat="1" ht="26.4" x14ac:dyDescent="0.25">
      <c r="A101" s="82" t="s">
        <v>8</v>
      </c>
      <c r="B101" s="70" t="s">
        <v>93</v>
      </c>
      <c r="C101" s="92">
        <f>'1 - Coordenador de Atendimento'!C101</f>
        <v>0</v>
      </c>
      <c r="D101" s="11">
        <f t="shared" si="1"/>
        <v>0</v>
      </c>
    </row>
    <row r="102" spans="1:4" s="32" customFormat="1" ht="13.2" x14ac:dyDescent="0.25">
      <c r="A102" s="138" t="s">
        <v>88</v>
      </c>
      <c r="B102" s="138"/>
      <c r="C102" s="17">
        <f>SUM(C96:C101)</f>
        <v>9.9537037037037021E-2</v>
      </c>
      <c r="D102" s="13">
        <f>SUM(D96:D101)</f>
        <v>0</v>
      </c>
    </row>
    <row r="103" spans="1:4" s="32" customFormat="1" ht="13.2" x14ac:dyDescent="0.25">
      <c r="A103" s="55"/>
      <c r="B103" s="56"/>
      <c r="C103" s="56"/>
      <c r="D103" s="56"/>
    </row>
    <row r="104" spans="1:4" s="32" customFormat="1" ht="26.25" customHeight="1" x14ac:dyDescent="0.25">
      <c r="A104" s="142" t="s">
        <v>94</v>
      </c>
      <c r="B104" s="143"/>
      <c r="C104" s="143"/>
      <c r="D104" s="143"/>
    </row>
    <row r="105" spans="1:4" s="32" customFormat="1" ht="26.4" x14ac:dyDescent="0.25">
      <c r="A105" s="71">
        <v>4</v>
      </c>
      <c r="B105" s="71" t="s">
        <v>66</v>
      </c>
      <c r="C105" s="71" t="s">
        <v>15</v>
      </c>
      <c r="D105" s="71" t="s">
        <v>1</v>
      </c>
    </row>
    <row r="106" spans="1:4" s="32" customFormat="1" ht="13.2" x14ac:dyDescent="0.25">
      <c r="A106" s="82" t="s">
        <v>14</v>
      </c>
      <c r="B106" s="70" t="s">
        <v>96</v>
      </c>
      <c r="C106" s="15">
        <f>C102</f>
        <v>9.9537037037037021E-2</v>
      </c>
      <c r="D106" s="11">
        <f>D102</f>
        <v>0</v>
      </c>
    </row>
    <row r="107" spans="1:4" s="32" customFormat="1" ht="13.2" x14ac:dyDescent="0.25">
      <c r="A107" s="138" t="s">
        <v>95</v>
      </c>
      <c r="B107" s="138"/>
      <c r="C107" s="14" t="s">
        <v>63</v>
      </c>
      <c r="D107" s="13">
        <f>SUM(D106:D106)</f>
        <v>0</v>
      </c>
    </row>
    <row r="108" spans="1:4" s="32" customFormat="1" ht="13.2" x14ac:dyDescent="0.25">
      <c r="A108" s="55"/>
      <c r="B108" s="56"/>
      <c r="C108" s="56"/>
      <c r="D108" s="56"/>
    </row>
    <row r="109" spans="1:4" s="32" customFormat="1" ht="13.2" x14ac:dyDescent="0.25">
      <c r="A109" s="142" t="s">
        <v>67</v>
      </c>
      <c r="B109" s="143"/>
      <c r="C109" s="143"/>
      <c r="D109" s="143"/>
    </row>
    <row r="110" spans="1:4" s="32" customFormat="1" ht="13.2" x14ac:dyDescent="0.25">
      <c r="A110" s="77">
        <v>5</v>
      </c>
      <c r="B110" s="144" t="s">
        <v>13</v>
      </c>
      <c r="C110" s="144"/>
      <c r="D110" s="77" t="s">
        <v>1</v>
      </c>
    </row>
    <row r="111" spans="1:4" s="32" customFormat="1" ht="13.2" x14ac:dyDescent="0.25">
      <c r="A111" s="78" t="s">
        <v>2</v>
      </c>
      <c r="B111" s="145" t="s">
        <v>135</v>
      </c>
      <c r="C111" s="145"/>
      <c r="D111" s="136">
        <f>'1 - Coordenador de Atendimento'!D111</f>
        <v>0</v>
      </c>
    </row>
    <row r="112" spans="1:4" s="32" customFormat="1" ht="13.2" x14ac:dyDescent="0.25">
      <c r="A112" s="78" t="s">
        <v>4</v>
      </c>
      <c r="B112" s="198" t="s">
        <v>136</v>
      </c>
      <c r="C112" s="199"/>
      <c r="D112" s="136">
        <f>'1 - Coordenador de Atendimento'!D112</f>
        <v>0</v>
      </c>
    </row>
    <row r="113" spans="1:4" s="32" customFormat="1" ht="13.2" x14ac:dyDescent="0.25">
      <c r="A113" s="78" t="s">
        <v>5</v>
      </c>
      <c r="B113" s="198" t="s">
        <v>137</v>
      </c>
      <c r="C113" s="199"/>
      <c r="D113" s="136">
        <f>'1 - Coordenador de Atendimento'!D113</f>
        <v>0</v>
      </c>
    </row>
    <row r="114" spans="1:4" s="32" customFormat="1" ht="13.2" x14ac:dyDescent="0.25">
      <c r="A114" s="79"/>
      <c r="B114" s="146" t="s">
        <v>97</v>
      </c>
      <c r="C114" s="146"/>
      <c r="D114" s="45">
        <f>SUM(D111:D113)</f>
        <v>0</v>
      </c>
    </row>
    <row r="115" spans="1:4" s="32" customFormat="1" x14ac:dyDescent="0.25">
      <c r="A115" s="147" t="s">
        <v>119</v>
      </c>
      <c r="B115" s="148"/>
      <c r="C115" s="148"/>
      <c r="D115" s="148"/>
    </row>
    <row r="116" spans="1:4" s="32" customFormat="1" ht="13.2" x14ac:dyDescent="0.25">
      <c r="A116" s="149"/>
      <c r="B116" s="150"/>
      <c r="C116" s="150"/>
      <c r="D116" s="150"/>
    </row>
    <row r="117" spans="1:4" s="80" customFormat="1" ht="13.2" x14ac:dyDescent="0.25">
      <c r="A117" s="151" t="s">
        <v>68</v>
      </c>
      <c r="B117" s="151"/>
      <c r="C117" s="151"/>
      <c r="D117" s="151"/>
    </row>
    <row r="118" spans="1:4" s="32" customFormat="1" ht="13.2" x14ac:dyDescent="0.25">
      <c r="A118" s="71">
        <v>6</v>
      </c>
      <c r="B118" s="71" t="s">
        <v>24</v>
      </c>
      <c r="C118" s="71" t="s">
        <v>15</v>
      </c>
      <c r="D118" s="71" t="s">
        <v>1</v>
      </c>
    </row>
    <row r="119" spans="1:4" s="32" customFormat="1" ht="13.2" x14ac:dyDescent="0.25">
      <c r="A119" s="34" t="s">
        <v>2</v>
      </c>
      <c r="B119" s="66" t="s">
        <v>25</v>
      </c>
      <c r="C119" s="10">
        <f>'1 - Coordenador de Atendimento'!C119</f>
        <v>0</v>
      </c>
      <c r="D119" s="8">
        <f>(D34+D77+D88+D107+D114)*C119</f>
        <v>0</v>
      </c>
    </row>
    <row r="120" spans="1:4" s="32" customFormat="1" ht="13.2" x14ac:dyDescent="0.25">
      <c r="A120" s="34" t="s">
        <v>4</v>
      </c>
      <c r="B120" s="66" t="s">
        <v>27</v>
      </c>
      <c r="C120" s="10">
        <f>'1 - Coordenador de Atendimento'!C120</f>
        <v>0</v>
      </c>
      <c r="D120" s="8">
        <f>(D34+D77+D88+D107+D114+D119)*C120</f>
        <v>0</v>
      </c>
    </row>
    <row r="121" spans="1:4" s="32" customFormat="1" ht="13.2" x14ac:dyDescent="0.25">
      <c r="A121" s="34" t="s">
        <v>5</v>
      </c>
      <c r="B121" s="66" t="s">
        <v>26</v>
      </c>
      <c r="C121" s="18">
        <f>SUM(C122:C125)</f>
        <v>0</v>
      </c>
      <c r="D121" s="9">
        <f>((D138+D119+D120)/(1-C121))*C121</f>
        <v>0</v>
      </c>
    </row>
    <row r="122" spans="1:4" s="32" customFormat="1" ht="13.2" x14ac:dyDescent="0.25">
      <c r="A122" s="66"/>
      <c r="B122" s="66" t="s">
        <v>44</v>
      </c>
      <c r="C122" s="10">
        <f>'1 - Coordenador de Atendimento'!C122</f>
        <v>0</v>
      </c>
      <c r="D122" s="8">
        <f>((D138+D119+D120)/(1-C121))*C122</f>
        <v>0</v>
      </c>
    </row>
    <row r="123" spans="1:4" s="32" customFormat="1" ht="13.2" x14ac:dyDescent="0.25">
      <c r="A123" s="66"/>
      <c r="B123" s="66" t="s">
        <v>45</v>
      </c>
      <c r="C123" s="10">
        <f>'1 - Coordenador de Atendimento'!C123</f>
        <v>0</v>
      </c>
      <c r="D123" s="8">
        <f>((D138+D119+D120)/(1-C121))*C123</f>
        <v>0</v>
      </c>
    </row>
    <row r="124" spans="1:4" s="32" customFormat="1" ht="13.2" x14ac:dyDescent="0.25">
      <c r="A124" s="66"/>
      <c r="B124" s="66" t="s">
        <v>46</v>
      </c>
      <c r="C124" s="10">
        <f>'1 - Coordenador de Atendimento'!C124</f>
        <v>0</v>
      </c>
      <c r="D124" s="8">
        <f>((D138+D119+D120)/(1-C121))*C124</f>
        <v>0</v>
      </c>
    </row>
    <row r="125" spans="1:4" s="32" customFormat="1" ht="13.2" x14ac:dyDescent="0.25">
      <c r="A125" s="66"/>
      <c r="B125" s="66" t="s">
        <v>138</v>
      </c>
      <c r="C125" s="10">
        <f>'1 - Coordenador de Atendimento'!C125</f>
        <v>0</v>
      </c>
      <c r="D125" s="8">
        <f>((D138+D119+D120)/(1-C121))*C125</f>
        <v>0</v>
      </c>
    </row>
    <row r="126" spans="1:4" s="32" customFormat="1" ht="13.2" x14ac:dyDescent="0.25">
      <c r="A126" s="68"/>
      <c r="B126" s="71" t="s">
        <v>98</v>
      </c>
      <c r="C126" s="17"/>
      <c r="D126" s="13">
        <f>D119+D120+D121</f>
        <v>0</v>
      </c>
    </row>
    <row r="127" spans="1:4" s="32" customFormat="1" x14ac:dyDescent="0.25">
      <c r="A127" s="202" t="s">
        <v>143</v>
      </c>
      <c r="B127" s="203"/>
      <c r="C127" s="203"/>
      <c r="D127" s="203"/>
    </row>
    <row r="128" spans="1:4" s="32" customFormat="1" x14ac:dyDescent="0.25">
      <c r="A128" s="200" t="s">
        <v>144</v>
      </c>
      <c r="B128" s="201"/>
      <c r="C128" s="201"/>
      <c r="D128" s="201"/>
    </row>
    <row r="129" spans="1:4" s="90" customFormat="1" ht="30.6" customHeight="1" x14ac:dyDescent="0.25">
      <c r="A129" s="200" t="s">
        <v>145</v>
      </c>
      <c r="B129" s="201"/>
      <c r="C129" s="201"/>
      <c r="D129" s="201"/>
    </row>
    <row r="130" spans="1:4" s="32" customFormat="1" x14ac:dyDescent="0.25">
      <c r="A130" s="46"/>
      <c r="B130" s="46"/>
      <c r="C130" s="46"/>
      <c r="D130" s="46"/>
    </row>
    <row r="131" spans="1:4" s="32" customFormat="1" ht="13.2" x14ac:dyDescent="0.25">
      <c r="A131" s="151" t="s">
        <v>69</v>
      </c>
      <c r="B131" s="151"/>
      <c r="C131" s="151"/>
      <c r="D131" s="151"/>
    </row>
    <row r="132" spans="1:4" s="32" customFormat="1" ht="24" customHeight="1" x14ac:dyDescent="0.25">
      <c r="A132" s="68"/>
      <c r="B132" s="138" t="s">
        <v>28</v>
      </c>
      <c r="C132" s="138"/>
      <c r="D132" s="71" t="s">
        <v>29</v>
      </c>
    </row>
    <row r="133" spans="1:4" s="32" customFormat="1" ht="13.2" x14ac:dyDescent="0.25">
      <c r="A133" s="82" t="s">
        <v>2</v>
      </c>
      <c r="B133" s="140" t="s">
        <v>30</v>
      </c>
      <c r="C133" s="140"/>
      <c r="D133" s="11">
        <f>D34</f>
        <v>0</v>
      </c>
    </row>
    <row r="134" spans="1:4" s="32" customFormat="1" ht="13.2" x14ac:dyDescent="0.25">
      <c r="A134" s="82" t="s">
        <v>4</v>
      </c>
      <c r="B134" s="140" t="s">
        <v>70</v>
      </c>
      <c r="C134" s="140"/>
      <c r="D134" s="11">
        <f>D77</f>
        <v>0</v>
      </c>
    </row>
    <row r="135" spans="1:4" s="32" customFormat="1" ht="13.2" x14ac:dyDescent="0.25">
      <c r="A135" s="82" t="s">
        <v>5</v>
      </c>
      <c r="B135" s="140" t="s">
        <v>71</v>
      </c>
      <c r="C135" s="140"/>
      <c r="D135" s="11">
        <f>D88</f>
        <v>0</v>
      </c>
    </row>
    <row r="136" spans="1:4" s="81" customFormat="1" ht="24" customHeight="1" x14ac:dyDescent="0.3">
      <c r="A136" s="82" t="s">
        <v>6</v>
      </c>
      <c r="B136" s="140" t="s">
        <v>72</v>
      </c>
      <c r="C136" s="140"/>
      <c r="D136" s="11">
        <f>D107</f>
        <v>0</v>
      </c>
    </row>
    <row r="137" spans="1:4" s="32" customFormat="1" ht="13.2" x14ac:dyDescent="0.25">
      <c r="A137" s="82" t="s">
        <v>7</v>
      </c>
      <c r="B137" s="140" t="s">
        <v>73</v>
      </c>
      <c r="C137" s="140"/>
      <c r="D137" s="11">
        <f>D111</f>
        <v>0</v>
      </c>
    </row>
    <row r="138" spans="1:4" s="32" customFormat="1" ht="16.5" customHeight="1" x14ac:dyDescent="0.25">
      <c r="A138" s="138" t="s">
        <v>74</v>
      </c>
      <c r="B138" s="138"/>
      <c r="C138" s="138"/>
      <c r="D138" s="13">
        <f>SUM(D133:D137)</f>
        <v>0</v>
      </c>
    </row>
    <row r="139" spans="1:4" s="32" customFormat="1" ht="13.2" x14ac:dyDescent="0.25">
      <c r="A139" s="82" t="s">
        <v>8</v>
      </c>
      <c r="B139" s="141" t="s">
        <v>75</v>
      </c>
      <c r="C139" s="141"/>
      <c r="D139" s="11">
        <f>D126</f>
        <v>0</v>
      </c>
    </row>
    <row r="140" spans="1:4" s="32" customFormat="1" ht="16.5" customHeight="1" x14ac:dyDescent="0.25">
      <c r="A140" s="138" t="s">
        <v>31</v>
      </c>
      <c r="B140" s="138"/>
      <c r="C140" s="138"/>
      <c r="D140" s="13">
        <f>TRUNC((D138+D139),2)</f>
        <v>0</v>
      </c>
    </row>
    <row r="141" spans="1:4" s="32" customFormat="1" ht="12.75" customHeight="1" x14ac:dyDescent="0.25">
      <c r="A141" s="139" t="s">
        <v>101</v>
      </c>
      <c r="B141" s="139"/>
      <c r="C141" s="139"/>
      <c r="D141" s="139"/>
    </row>
    <row r="142" spans="1:4" hidden="1" x14ac:dyDescent="0.25"/>
    <row r="143" spans="1:4" hidden="1" x14ac:dyDescent="0.25"/>
    <row r="144" spans="1:4" hidden="1" x14ac:dyDescent="0.25"/>
    <row r="145" spans="3:3" hidden="1" x14ac:dyDescent="0.25">
      <c r="C145" s="83"/>
    </row>
    <row r="146" spans="3:3" hidden="1" x14ac:dyDescent="0.25"/>
    <row r="147" spans="3:3" hidden="1" x14ac:dyDescent="0.25"/>
    <row r="148" spans="3:3" hidden="1" x14ac:dyDescent="0.25"/>
    <row r="149" spans="3:3" hidden="1" x14ac:dyDescent="0.25"/>
    <row r="150" spans="3:3" hidden="1" x14ac:dyDescent="0.25"/>
    <row r="151" spans="3:3" hidden="1" x14ac:dyDescent="0.25"/>
    <row r="152" spans="3:3" hidden="1" x14ac:dyDescent="0.25"/>
    <row r="153" spans="3:3" hidden="1" x14ac:dyDescent="0.25"/>
    <row r="154" spans="3:3" hidden="1" x14ac:dyDescent="0.25"/>
    <row r="155" spans="3:3" hidden="1" x14ac:dyDescent="0.25"/>
    <row r="156" spans="3:3" hidden="1" x14ac:dyDescent="0.25"/>
    <row r="157" spans="3:3" hidden="1" x14ac:dyDescent="0.25"/>
    <row r="158" spans="3:3" hidden="1" x14ac:dyDescent="0.25"/>
    <row r="159" spans="3:3" hidden="1" x14ac:dyDescent="0.25"/>
    <row r="160" spans="3:3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t="12" customHeight="1" x14ac:dyDescent="0.25"/>
  </sheetData>
  <sheetProtection formatCells="0" formatColumns="0" formatRows="0" insertColumns="0" insertRows="0"/>
  <mergeCells count="78">
    <mergeCell ref="A141:D141"/>
    <mergeCell ref="B135:C135"/>
    <mergeCell ref="B136:C136"/>
    <mergeCell ref="B137:C137"/>
    <mergeCell ref="A138:C138"/>
    <mergeCell ref="B139:C139"/>
    <mergeCell ref="A140:C140"/>
    <mergeCell ref="B134:C134"/>
    <mergeCell ref="B113:C113"/>
    <mergeCell ref="B114:C114"/>
    <mergeCell ref="A115:D115"/>
    <mergeCell ref="A116:D116"/>
    <mergeCell ref="A117:D117"/>
    <mergeCell ref="A127:D127"/>
    <mergeCell ref="A128:D128"/>
    <mergeCell ref="A129:D129"/>
    <mergeCell ref="A131:D131"/>
    <mergeCell ref="B132:C132"/>
    <mergeCell ref="B133:C133"/>
    <mergeCell ref="B112:C112"/>
    <mergeCell ref="A80:D80"/>
    <mergeCell ref="A88:B88"/>
    <mergeCell ref="A90:D90"/>
    <mergeCell ref="A92:D92"/>
    <mergeCell ref="A94:D94"/>
    <mergeCell ref="A102:B102"/>
    <mergeCell ref="A104:D104"/>
    <mergeCell ref="A107:B107"/>
    <mergeCell ref="A109:D109"/>
    <mergeCell ref="B110:C110"/>
    <mergeCell ref="B111:C111"/>
    <mergeCell ref="A77:B77"/>
    <mergeCell ref="A49:D49"/>
    <mergeCell ref="A59:B59"/>
    <mergeCell ref="A60:D60"/>
    <mergeCell ref="A61:D61"/>
    <mergeCell ref="A62:D62"/>
    <mergeCell ref="A64:D64"/>
    <mergeCell ref="C68:D68"/>
    <mergeCell ref="C69:D69"/>
    <mergeCell ref="C70:D70"/>
    <mergeCell ref="A71:D71"/>
    <mergeCell ref="A72:D72"/>
    <mergeCell ref="A47:D47"/>
    <mergeCell ref="B32:C32"/>
    <mergeCell ref="B33:C33"/>
    <mergeCell ref="A34:C34"/>
    <mergeCell ref="A35:D35"/>
    <mergeCell ref="A36:D36"/>
    <mergeCell ref="A37:D37"/>
    <mergeCell ref="A38:D38"/>
    <mergeCell ref="A42:B42"/>
    <mergeCell ref="A44:B44"/>
    <mergeCell ref="A45:D45"/>
    <mergeCell ref="A46:D46"/>
    <mergeCell ref="B31:C31"/>
    <mergeCell ref="F17:H17"/>
    <mergeCell ref="B18:C18"/>
    <mergeCell ref="B19:C19"/>
    <mergeCell ref="A21:D21"/>
    <mergeCell ref="A22:D22"/>
    <mergeCell ref="B23:C23"/>
    <mergeCell ref="B24:C24"/>
    <mergeCell ref="B25:C25"/>
    <mergeCell ref="B26:C26"/>
    <mergeCell ref="B27:C27"/>
    <mergeCell ref="A30:D30"/>
    <mergeCell ref="A13:B13"/>
    <mergeCell ref="A14:D14"/>
    <mergeCell ref="B15:C15"/>
    <mergeCell ref="B16:C16"/>
    <mergeCell ref="B17:C17"/>
    <mergeCell ref="A12:B12"/>
    <mergeCell ref="A8:B8"/>
    <mergeCell ref="C8:D8"/>
    <mergeCell ref="A9:B9"/>
    <mergeCell ref="C9:D9"/>
    <mergeCell ref="A11:D11"/>
  </mergeCells>
  <pageMargins left="1.1811023622047245" right="0.39370078740157483" top="0.78740157480314965" bottom="0.78740157480314965" header="0.31496062992125984" footer="0.31496062992125984"/>
  <pageSetup paperSize="9" fitToHeight="4" orientation="portrait" r:id="rId1"/>
  <rowBreaks count="3" manualBreakCount="3">
    <brk id="36" min="3" max="3" man="1"/>
    <brk id="62" min="3" max="3" man="1"/>
    <brk id="89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XFA266"/>
  <sheetViews>
    <sheetView view="pageBreakPreview" zoomScaleNormal="100" zoomScaleSheetLayoutView="100" workbookViewId="0">
      <selection activeCell="C10" sqref="C10"/>
    </sheetView>
  </sheetViews>
  <sheetFormatPr defaultColWidth="0" defaultRowHeight="12" customHeight="1" zeroHeight="1" x14ac:dyDescent="0.25"/>
  <cols>
    <col min="1" max="1" width="5" style="23" customWidth="1"/>
    <col min="2" max="2" width="40.109375" style="23" customWidth="1"/>
    <col min="3" max="3" width="18" style="23" customWidth="1"/>
    <col min="4" max="4" width="18.21875" style="23" customWidth="1"/>
    <col min="5" max="5" width="6" style="23" hidden="1"/>
    <col min="6" max="16381" width="9.109375" style="23" hidden="1"/>
    <col min="16382" max="16384" width="8.5546875" style="23" hidden="1"/>
  </cols>
  <sheetData>
    <row r="1" spans="1:4" ht="13.2" x14ac:dyDescent="0.25">
      <c r="A1" s="1" t="s">
        <v>103</v>
      </c>
      <c r="B1" s="21"/>
      <c r="C1" s="21"/>
      <c r="D1" s="22"/>
    </row>
    <row r="2" spans="1:4" ht="13.2" x14ac:dyDescent="0.25">
      <c r="A2" s="1" t="s">
        <v>104</v>
      </c>
      <c r="B2" s="24"/>
      <c r="C2" s="25"/>
      <c r="D2" s="26"/>
    </row>
    <row r="3" spans="1:4" ht="13.2" x14ac:dyDescent="0.25">
      <c r="A3" s="1" t="s">
        <v>105</v>
      </c>
      <c r="B3" s="24"/>
      <c r="C3" s="24"/>
      <c r="D3" s="27"/>
    </row>
    <row r="4" spans="1:4" ht="13.2" x14ac:dyDescent="0.25">
      <c r="A4" s="1" t="s">
        <v>106</v>
      </c>
      <c r="B4" s="24"/>
      <c r="C4" s="24"/>
      <c r="D4" s="27"/>
    </row>
    <row r="5" spans="1:4" ht="13.2" x14ac:dyDescent="0.25">
      <c r="A5" s="1" t="s">
        <v>107</v>
      </c>
      <c r="B5" s="24"/>
      <c r="C5" s="24"/>
      <c r="D5" s="27"/>
    </row>
    <row r="6" spans="1:4" x14ac:dyDescent="0.25">
      <c r="A6" s="28"/>
      <c r="B6" s="29"/>
      <c r="C6" s="29"/>
      <c r="D6" s="30"/>
    </row>
    <row r="7" spans="1:4" x14ac:dyDescent="0.25">
      <c r="A7" s="31"/>
      <c r="B7" s="31"/>
      <c r="C7" s="31"/>
      <c r="D7" s="31"/>
    </row>
    <row r="8" spans="1:4" ht="12.75" customHeight="1" x14ac:dyDescent="0.25">
      <c r="A8" s="195" t="s">
        <v>110</v>
      </c>
      <c r="B8" s="195"/>
      <c r="C8" s="196" t="s">
        <v>130</v>
      </c>
      <c r="D8" s="196"/>
    </row>
    <row r="9" spans="1:4" ht="13.2" x14ac:dyDescent="0.25">
      <c r="A9" s="195" t="s">
        <v>33</v>
      </c>
      <c r="B9" s="195"/>
      <c r="C9" s="263" t="s">
        <v>323</v>
      </c>
      <c r="D9" s="196"/>
    </row>
    <row r="10" spans="1:4" s="32" customFormat="1" x14ac:dyDescent="0.25"/>
    <row r="11" spans="1:4" s="32" customFormat="1" ht="13.2" x14ac:dyDescent="0.25">
      <c r="A11" s="197" t="s">
        <v>34</v>
      </c>
      <c r="B11" s="197"/>
      <c r="C11" s="197"/>
      <c r="D11" s="197"/>
    </row>
    <row r="12" spans="1:4" s="32" customFormat="1" ht="26.4" x14ac:dyDescent="0.25">
      <c r="A12" s="191" t="s">
        <v>48</v>
      </c>
      <c r="B12" s="191"/>
      <c r="C12" s="33" t="s">
        <v>35</v>
      </c>
      <c r="D12" s="33" t="s">
        <v>36</v>
      </c>
    </row>
    <row r="13" spans="1:4" s="32" customFormat="1" ht="25.2" customHeight="1" x14ac:dyDescent="0.25">
      <c r="A13" s="204" t="s">
        <v>150</v>
      </c>
      <c r="B13" s="205"/>
      <c r="C13" s="2" t="s">
        <v>132</v>
      </c>
      <c r="D13" s="12">
        <v>1</v>
      </c>
    </row>
    <row r="14" spans="1:4" s="32" customFormat="1" ht="13.2" x14ac:dyDescent="0.25">
      <c r="A14" s="206"/>
      <c r="B14" s="207"/>
      <c r="C14" s="207"/>
      <c r="D14" s="207"/>
    </row>
    <row r="15" spans="1:4" s="32" customFormat="1" ht="13.2" x14ac:dyDescent="0.25">
      <c r="A15" s="34" t="s">
        <v>2</v>
      </c>
      <c r="B15" s="195" t="s">
        <v>122</v>
      </c>
      <c r="C15" s="195"/>
      <c r="D15" s="3"/>
    </row>
    <row r="16" spans="1:4" s="32" customFormat="1" ht="13.2" x14ac:dyDescent="0.25">
      <c r="A16" s="34" t="s">
        <v>4</v>
      </c>
      <c r="B16" s="195" t="s">
        <v>37</v>
      </c>
      <c r="C16" s="195"/>
      <c r="D16" s="35" t="s">
        <v>109</v>
      </c>
    </row>
    <row r="17" spans="1:8" s="32" customFormat="1" ht="13.2" x14ac:dyDescent="0.25">
      <c r="A17" s="34" t="s">
        <v>5</v>
      </c>
      <c r="B17" s="195" t="s">
        <v>79</v>
      </c>
      <c r="C17" s="195"/>
      <c r="D17" s="4"/>
      <c r="F17" s="192"/>
      <c r="G17" s="192"/>
      <c r="H17" s="192"/>
    </row>
    <row r="18" spans="1:8" s="32" customFormat="1" ht="28.5" customHeight="1" x14ac:dyDescent="0.25">
      <c r="A18" s="34" t="s">
        <v>6</v>
      </c>
      <c r="B18" s="193" t="s">
        <v>108</v>
      </c>
      <c r="C18" s="194"/>
      <c r="D18" s="4"/>
    </row>
    <row r="19" spans="1:8" s="32" customFormat="1" ht="13.2" x14ac:dyDescent="0.25">
      <c r="A19" s="34" t="s">
        <v>7</v>
      </c>
      <c r="B19" s="195" t="s">
        <v>38</v>
      </c>
      <c r="C19" s="195"/>
      <c r="D19" s="82">
        <v>12</v>
      </c>
    </row>
    <row r="20" spans="1:8" s="32" customFormat="1" x14ac:dyDescent="0.25">
      <c r="A20" s="37"/>
      <c r="B20" s="37"/>
      <c r="C20" s="38"/>
      <c r="D20" s="37"/>
    </row>
    <row r="21" spans="1:8" s="32" customFormat="1" ht="13.2" x14ac:dyDescent="0.25">
      <c r="A21" s="190" t="s">
        <v>39</v>
      </c>
      <c r="B21" s="190"/>
      <c r="C21" s="190"/>
      <c r="D21" s="190"/>
    </row>
    <row r="22" spans="1:8" s="32" customFormat="1" ht="30" customHeight="1" x14ac:dyDescent="0.25">
      <c r="A22" s="191" t="s">
        <v>40</v>
      </c>
      <c r="B22" s="191"/>
      <c r="C22" s="191"/>
      <c r="D22" s="191"/>
    </row>
    <row r="23" spans="1:8" s="32" customFormat="1" ht="105.6" x14ac:dyDescent="0.25">
      <c r="A23" s="34">
        <v>1</v>
      </c>
      <c r="B23" s="189" t="s">
        <v>76</v>
      </c>
      <c r="C23" s="189"/>
      <c r="D23" s="82" t="s">
        <v>139</v>
      </c>
    </row>
    <row r="24" spans="1:8" s="32" customFormat="1" ht="13.2" x14ac:dyDescent="0.25">
      <c r="A24" s="34">
        <v>2</v>
      </c>
      <c r="B24" s="189" t="s">
        <v>77</v>
      </c>
      <c r="C24" s="189"/>
      <c r="D24" s="137"/>
    </row>
    <row r="25" spans="1:8" s="32" customFormat="1" ht="13.2" x14ac:dyDescent="0.25">
      <c r="A25" s="34">
        <v>3</v>
      </c>
      <c r="B25" s="189" t="s">
        <v>78</v>
      </c>
      <c r="C25" s="189"/>
      <c r="D25" s="39"/>
    </row>
    <row r="26" spans="1:8" s="32" customFormat="1" ht="26.4" x14ac:dyDescent="0.25">
      <c r="A26" s="34">
        <v>4</v>
      </c>
      <c r="B26" s="189" t="s">
        <v>41</v>
      </c>
      <c r="C26" s="189"/>
      <c r="D26" s="82" t="s">
        <v>150</v>
      </c>
    </row>
    <row r="27" spans="1:8" s="32" customFormat="1" ht="13.2" x14ac:dyDescent="0.25">
      <c r="A27" s="34">
        <v>5</v>
      </c>
      <c r="B27" s="189" t="s">
        <v>42</v>
      </c>
      <c r="C27" s="189"/>
      <c r="D27" s="3"/>
    </row>
    <row r="28" spans="1:8" s="32" customFormat="1" ht="13.2" x14ac:dyDescent="0.25">
      <c r="A28" s="40"/>
      <c r="B28" s="40"/>
      <c r="C28" s="40"/>
      <c r="D28" s="41"/>
    </row>
    <row r="29" spans="1:8" s="32" customFormat="1" ht="13.2" x14ac:dyDescent="0.25">
      <c r="A29" s="40"/>
      <c r="B29" s="40"/>
      <c r="C29" s="40"/>
      <c r="D29" s="41"/>
    </row>
    <row r="30" spans="1:8" s="32" customFormat="1" ht="13.2" x14ac:dyDescent="0.25">
      <c r="A30" s="190" t="s">
        <v>43</v>
      </c>
      <c r="B30" s="190"/>
      <c r="C30" s="190"/>
      <c r="D30" s="190"/>
    </row>
    <row r="31" spans="1:8" s="32" customFormat="1" ht="13.2" x14ac:dyDescent="0.25">
      <c r="A31" s="77">
        <v>1</v>
      </c>
      <c r="B31" s="191" t="s">
        <v>0</v>
      </c>
      <c r="C31" s="191"/>
      <c r="D31" s="77" t="s">
        <v>1</v>
      </c>
    </row>
    <row r="32" spans="1:8" s="32" customFormat="1" ht="13.2" x14ac:dyDescent="0.25">
      <c r="A32" s="43" t="s">
        <v>2</v>
      </c>
      <c r="B32" s="189" t="s">
        <v>3</v>
      </c>
      <c r="C32" s="189"/>
      <c r="D32" s="5"/>
    </row>
    <row r="33" spans="1:4" s="32" customFormat="1" ht="13.2" x14ac:dyDescent="0.25">
      <c r="A33" s="43" t="s">
        <v>4</v>
      </c>
      <c r="B33" s="189" t="s">
        <v>11</v>
      </c>
      <c r="C33" s="189"/>
      <c r="D33" s="136"/>
    </row>
    <row r="34" spans="1:4" s="32" customFormat="1" ht="15" customHeight="1" x14ac:dyDescent="0.25">
      <c r="A34" s="163" t="s">
        <v>81</v>
      </c>
      <c r="B34" s="164"/>
      <c r="C34" s="165"/>
      <c r="D34" s="45">
        <f>SUM(D32:D33)</f>
        <v>0</v>
      </c>
    </row>
    <row r="35" spans="1:4" s="32" customFormat="1" ht="24" customHeight="1" x14ac:dyDescent="0.25">
      <c r="A35" s="166" t="s">
        <v>111</v>
      </c>
      <c r="B35" s="167"/>
      <c r="C35" s="167"/>
      <c r="D35" s="167"/>
    </row>
    <row r="36" spans="1:4" s="32" customFormat="1" ht="13.2" x14ac:dyDescent="0.25">
      <c r="A36" s="168"/>
      <c r="B36" s="169"/>
      <c r="C36" s="169"/>
      <c r="D36" s="169"/>
    </row>
    <row r="37" spans="1:4" s="32" customFormat="1" ht="15" customHeight="1" x14ac:dyDescent="0.25">
      <c r="A37" s="168" t="s">
        <v>49</v>
      </c>
      <c r="B37" s="169"/>
      <c r="C37" s="169"/>
      <c r="D37" s="169"/>
    </row>
    <row r="38" spans="1:4" s="46" customFormat="1" ht="15" customHeight="1" x14ac:dyDescent="0.25">
      <c r="A38" s="168" t="s">
        <v>50</v>
      </c>
      <c r="B38" s="169"/>
      <c r="C38" s="169"/>
      <c r="D38" s="169"/>
    </row>
    <row r="39" spans="1:4" s="32" customFormat="1" ht="25.5" customHeight="1" x14ac:dyDescent="0.25">
      <c r="A39" s="47" t="s">
        <v>51</v>
      </c>
      <c r="B39" s="47" t="s">
        <v>57</v>
      </c>
      <c r="C39" s="47" t="s">
        <v>15</v>
      </c>
      <c r="D39" s="47" t="s">
        <v>1</v>
      </c>
    </row>
    <row r="40" spans="1:4" s="32" customFormat="1" ht="13.2" x14ac:dyDescent="0.25">
      <c r="A40" s="48" t="s">
        <v>2</v>
      </c>
      <c r="B40" s="49" t="s">
        <v>112</v>
      </c>
      <c r="C40" s="50">
        <f>'1 - Coordenador de Atendimento'!C40</f>
        <v>8.3299999999999999E-2</v>
      </c>
      <c r="D40" s="51">
        <f>C40*D34</f>
        <v>0</v>
      </c>
    </row>
    <row r="41" spans="1:4" s="32" customFormat="1" ht="26.4" x14ac:dyDescent="0.25">
      <c r="A41" s="48" t="s">
        <v>4</v>
      </c>
      <c r="B41" s="49" t="s">
        <v>128</v>
      </c>
      <c r="C41" s="50">
        <f>'1 - Coordenador de Atendimento'!C41</f>
        <v>2.7777777777777776E-2</v>
      </c>
      <c r="D41" s="51">
        <f>D34*C41</f>
        <v>0</v>
      </c>
    </row>
    <row r="42" spans="1:4" s="32" customFormat="1" ht="13.2" x14ac:dyDescent="0.25">
      <c r="A42" s="146" t="s">
        <v>99</v>
      </c>
      <c r="B42" s="146"/>
      <c r="C42" s="53">
        <f>SUM(C40:C41)</f>
        <v>0.11107777777777778</v>
      </c>
      <c r="D42" s="54">
        <f>SUM(D40:D41)</f>
        <v>0</v>
      </c>
    </row>
    <row r="43" spans="1:4" s="32" customFormat="1" ht="26.4" x14ac:dyDescent="0.25">
      <c r="A43" s="48" t="s">
        <v>5</v>
      </c>
      <c r="B43" s="49" t="s">
        <v>100</v>
      </c>
      <c r="C43" s="52">
        <f>'1 - Coordenador de Atendimento'!C43</f>
        <v>3.7544288888888888E-2</v>
      </c>
      <c r="D43" s="51">
        <f>D34*C43</f>
        <v>0</v>
      </c>
    </row>
    <row r="44" spans="1:4" s="32" customFormat="1" ht="13.2" x14ac:dyDescent="0.25">
      <c r="A44" s="146" t="s">
        <v>80</v>
      </c>
      <c r="B44" s="146"/>
      <c r="C44" s="53">
        <f>SUM(C42:C43)</f>
        <v>0.14862206666666666</v>
      </c>
      <c r="D44" s="54">
        <f>SUM(D42:D43)</f>
        <v>0</v>
      </c>
    </row>
    <row r="45" spans="1:4" s="32" customFormat="1" ht="53.25" customHeight="1" x14ac:dyDescent="0.25">
      <c r="A45" s="170" t="s">
        <v>113</v>
      </c>
      <c r="B45" s="171"/>
      <c r="C45" s="171"/>
      <c r="D45" s="172"/>
    </row>
    <row r="46" spans="1:4" s="32" customFormat="1" ht="40.5" customHeight="1" x14ac:dyDescent="0.25">
      <c r="A46" s="173" t="s">
        <v>114</v>
      </c>
      <c r="B46" s="174"/>
      <c r="C46" s="174"/>
      <c r="D46" s="175"/>
    </row>
    <row r="47" spans="1:4" s="32" customFormat="1" ht="51.75" customHeight="1" x14ac:dyDescent="0.25">
      <c r="A47" s="176" t="s">
        <v>115</v>
      </c>
      <c r="B47" s="177"/>
      <c r="C47" s="177"/>
      <c r="D47" s="178"/>
    </row>
    <row r="48" spans="1:4" s="32" customFormat="1" ht="15" customHeight="1" x14ac:dyDescent="0.25">
      <c r="A48" s="55"/>
      <c r="B48" s="56"/>
      <c r="C48" s="56"/>
      <c r="D48" s="56"/>
    </row>
    <row r="49" spans="1:4" s="32" customFormat="1" ht="25.5" customHeight="1" x14ac:dyDescent="0.25">
      <c r="A49" s="142" t="s">
        <v>52</v>
      </c>
      <c r="B49" s="143"/>
      <c r="C49" s="143"/>
      <c r="D49" s="143"/>
    </row>
    <row r="50" spans="1:4" s="32" customFormat="1" ht="17.25" customHeight="1" x14ac:dyDescent="0.25">
      <c r="A50" s="57" t="s">
        <v>56</v>
      </c>
      <c r="B50" s="57" t="s">
        <v>58</v>
      </c>
      <c r="C50" s="57" t="s">
        <v>15</v>
      </c>
      <c r="D50" s="57" t="s">
        <v>1</v>
      </c>
    </row>
    <row r="51" spans="1:4" s="32" customFormat="1" ht="13.2" x14ac:dyDescent="0.25">
      <c r="A51" s="58" t="s">
        <v>2</v>
      </c>
      <c r="B51" s="59" t="s">
        <v>16</v>
      </c>
      <c r="C51" s="91">
        <f>'1 - Coordenador de Atendimento'!C51</f>
        <v>0.2</v>
      </c>
      <c r="D51" s="61">
        <f>D34*C51</f>
        <v>0</v>
      </c>
    </row>
    <row r="52" spans="1:4" s="32" customFormat="1" ht="13.2" x14ac:dyDescent="0.25">
      <c r="A52" s="58" t="s">
        <v>4</v>
      </c>
      <c r="B52" s="59" t="s">
        <v>18</v>
      </c>
      <c r="C52" s="60">
        <f>'1 - Coordenador de Atendimento'!C52</f>
        <v>2.5000000000000001E-2</v>
      </c>
      <c r="D52" s="61">
        <f>D34*C52</f>
        <v>0</v>
      </c>
    </row>
    <row r="53" spans="1:4" s="32" customFormat="1" ht="13.2" x14ac:dyDescent="0.25">
      <c r="A53" s="58" t="s">
        <v>5</v>
      </c>
      <c r="B53" s="59" t="s">
        <v>53</v>
      </c>
      <c r="C53" s="91">
        <f>'1 - Coordenador de Atendimento'!C53</f>
        <v>0</v>
      </c>
      <c r="D53" s="61">
        <f>D34*C53</f>
        <v>0</v>
      </c>
    </row>
    <row r="54" spans="1:4" s="32" customFormat="1" ht="13.2" x14ac:dyDescent="0.25">
      <c r="A54" s="58" t="s">
        <v>6</v>
      </c>
      <c r="B54" s="59" t="s">
        <v>54</v>
      </c>
      <c r="C54" s="60">
        <f>'1 - Coordenador de Atendimento'!C54</f>
        <v>1.4999999999999999E-2</v>
      </c>
      <c r="D54" s="61">
        <f>D34*C54</f>
        <v>0</v>
      </c>
    </row>
    <row r="55" spans="1:4" s="32" customFormat="1" ht="13.2" x14ac:dyDescent="0.25">
      <c r="A55" s="58" t="s">
        <v>7</v>
      </c>
      <c r="B55" s="59" t="s">
        <v>55</v>
      </c>
      <c r="C55" s="60">
        <f>'1 - Coordenador de Atendimento'!C55</f>
        <v>0.01</v>
      </c>
      <c r="D55" s="61">
        <f>D34*C55</f>
        <v>0</v>
      </c>
    </row>
    <row r="56" spans="1:4" s="32" customFormat="1" ht="13.2" x14ac:dyDescent="0.25">
      <c r="A56" s="58" t="s">
        <v>8</v>
      </c>
      <c r="B56" s="59" t="s">
        <v>20</v>
      </c>
      <c r="C56" s="60">
        <f>'1 - Coordenador de Atendimento'!C56</f>
        <v>6.0000000000000001E-3</v>
      </c>
      <c r="D56" s="61">
        <f>D34*C56</f>
        <v>0</v>
      </c>
    </row>
    <row r="57" spans="1:4" s="32" customFormat="1" ht="13.2" x14ac:dyDescent="0.25">
      <c r="A57" s="58" t="s">
        <v>9</v>
      </c>
      <c r="B57" s="59" t="s">
        <v>17</v>
      </c>
      <c r="C57" s="60">
        <f>'1 - Coordenador de Atendimento'!C57</f>
        <v>2E-3</v>
      </c>
      <c r="D57" s="61">
        <f>D34*C57</f>
        <v>0</v>
      </c>
    </row>
    <row r="58" spans="1:4" s="32" customFormat="1" ht="13.2" x14ac:dyDescent="0.25">
      <c r="A58" s="58" t="s">
        <v>10</v>
      </c>
      <c r="B58" s="59" t="s">
        <v>19</v>
      </c>
      <c r="C58" s="60">
        <f>'1 - Coordenador de Atendimento'!C58</f>
        <v>0.08</v>
      </c>
      <c r="D58" s="61">
        <f>D34*C58</f>
        <v>0</v>
      </c>
    </row>
    <row r="59" spans="1:4" s="32" customFormat="1" ht="13.2" x14ac:dyDescent="0.25">
      <c r="A59" s="179" t="s">
        <v>82</v>
      </c>
      <c r="B59" s="179"/>
      <c r="C59" s="63">
        <f>SUM(C51:C58)</f>
        <v>0.33800000000000002</v>
      </c>
      <c r="D59" s="64">
        <f>SUM(D51:D58)</f>
        <v>0</v>
      </c>
    </row>
    <row r="60" spans="1:4" s="32" customFormat="1" ht="20.399999999999999" customHeight="1" x14ac:dyDescent="0.25">
      <c r="A60" s="180" t="s">
        <v>140</v>
      </c>
      <c r="B60" s="181"/>
      <c r="C60" s="181"/>
      <c r="D60" s="182"/>
    </row>
    <row r="61" spans="1:4" s="32" customFormat="1" ht="17.399999999999999" customHeight="1" x14ac:dyDescent="0.25">
      <c r="A61" s="183" t="s">
        <v>141</v>
      </c>
      <c r="B61" s="184"/>
      <c r="C61" s="184"/>
      <c r="D61" s="185"/>
    </row>
    <row r="62" spans="1:4" s="32" customFormat="1" ht="22.2" customHeight="1" x14ac:dyDescent="0.25">
      <c r="A62" s="186" t="s">
        <v>142</v>
      </c>
      <c r="B62" s="187"/>
      <c r="C62" s="187"/>
      <c r="D62" s="188"/>
    </row>
    <row r="63" spans="1:4" s="32" customFormat="1" ht="15" customHeight="1" x14ac:dyDescent="0.25">
      <c r="A63" s="56"/>
      <c r="B63" s="56"/>
      <c r="C63" s="56"/>
      <c r="D63" s="56"/>
    </row>
    <row r="64" spans="1:4" s="32" customFormat="1" ht="15" customHeight="1" x14ac:dyDescent="0.25">
      <c r="A64" s="142" t="s">
        <v>59</v>
      </c>
      <c r="B64" s="143"/>
      <c r="C64" s="143"/>
      <c r="D64" s="143"/>
    </row>
    <row r="65" spans="1:4" s="32" customFormat="1" ht="39.6" x14ac:dyDescent="0.25">
      <c r="A65" s="65" t="s">
        <v>61</v>
      </c>
      <c r="B65" s="65" t="s">
        <v>12</v>
      </c>
      <c r="C65" s="65" t="s">
        <v>32</v>
      </c>
      <c r="D65" s="65" t="s">
        <v>47</v>
      </c>
    </row>
    <row r="66" spans="1:4" s="32" customFormat="1" ht="13.2" x14ac:dyDescent="0.25">
      <c r="A66" s="34" t="s">
        <v>2</v>
      </c>
      <c r="B66" s="66" t="s">
        <v>133</v>
      </c>
      <c r="C66" s="5">
        <f>'1 - Coordenador de Atendimento'!C66</f>
        <v>0</v>
      </c>
      <c r="D66" s="8">
        <f>IF((C66*24*2)-(D32*6%)&gt;0,(C66*24*2)-(D32*6%),0)</f>
        <v>0</v>
      </c>
    </row>
    <row r="67" spans="1:4" s="32" customFormat="1" ht="33.6" x14ac:dyDescent="0.25">
      <c r="A67" s="34" t="s">
        <v>4</v>
      </c>
      <c r="B67" s="67" t="s">
        <v>134</v>
      </c>
      <c r="C67" s="5">
        <f>'1 - Coordenador de Atendimento'!C67</f>
        <v>0</v>
      </c>
      <c r="D67" s="8">
        <f>C67*24</f>
        <v>0</v>
      </c>
    </row>
    <row r="68" spans="1:4" s="32" customFormat="1" ht="23.4" x14ac:dyDescent="0.25">
      <c r="A68" s="34" t="s">
        <v>5</v>
      </c>
      <c r="B68" s="66" t="s">
        <v>129</v>
      </c>
      <c r="C68" s="152">
        <f>'1 - Coordenador de Atendimento'!C68:D68</f>
        <v>0</v>
      </c>
      <c r="D68" s="153"/>
    </row>
    <row r="69" spans="1:4" s="32" customFormat="1" ht="23.4" x14ac:dyDescent="0.25">
      <c r="A69" s="34" t="s">
        <v>6</v>
      </c>
      <c r="B69" s="66" t="s">
        <v>116</v>
      </c>
      <c r="C69" s="152">
        <f>'1 - Coordenador de Atendimento'!C69:D69</f>
        <v>0</v>
      </c>
      <c r="D69" s="153"/>
    </row>
    <row r="70" spans="1:4" s="32" customFormat="1" ht="13.2" x14ac:dyDescent="0.25">
      <c r="A70" s="68"/>
      <c r="B70" s="71" t="s">
        <v>83</v>
      </c>
      <c r="C70" s="156">
        <f>D66+D67+C68+C69</f>
        <v>0</v>
      </c>
      <c r="D70" s="157"/>
    </row>
    <row r="71" spans="1:4" s="32" customFormat="1" ht="24.6" customHeight="1" x14ac:dyDescent="0.25">
      <c r="A71" s="158" t="s">
        <v>123</v>
      </c>
      <c r="B71" s="159"/>
      <c r="C71" s="159"/>
      <c r="D71" s="159"/>
    </row>
    <row r="72" spans="1:4" s="32" customFormat="1" ht="29.25" customHeight="1" x14ac:dyDescent="0.25">
      <c r="A72" s="142" t="s">
        <v>60</v>
      </c>
      <c r="B72" s="143"/>
      <c r="C72" s="143"/>
      <c r="D72" s="143"/>
    </row>
    <row r="73" spans="1:4" s="32" customFormat="1" ht="26.4" x14ac:dyDescent="0.25">
      <c r="A73" s="47">
        <v>2</v>
      </c>
      <c r="B73" s="47" t="s">
        <v>62</v>
      </c>
      <c r="C73" s="47" t="s">
        <v>15</v>
      </c>
      <c r="D73" s="47" t="s">
        <v>1</v>
      </c>
    </row>
    <row r="74" spans="1:4" s="32" customFormat="1" ht="26.4" x14ac:dyDescent="0.25">
      <c r="A74" s="82" t="s">
        <v>51</v>
      </c>
      <c r="B74" s="70" t="s">
        <v>57</v>
      </c>
      <c r="C74" s="15">
        <f>C44</f>
        <v>0.14862206666666666</v>
      </c>
      <c r="D74" s="11">
        <f>D44</f>
        <v>0</v>
      </c>
    </row>
    <row r="75" spans="1:4" s="32" customFormat="1" ht="13.2" x14ac:dyDescent="0.25">
      <c r="A75" s="82" t="s">
        <v>56</v>
      </c>
      <c r="B75" s="70" t="s">
        <v>58</v>
      </c>
      <c r="C75" s="15">
        <f>C59</f>
        <v>0.33800000000000002</v>
      </c>
      <c r="D75" s="11">
        <f>D59</f>
        <v>0</v>
      </c>
    </row>
    <row r="76" spans="1:4" s="32" customFormat="1" ht="13.2" x14ac:dyDescent="0.25">
      <c r="A76" s="82" t="s">
        <v>61</v>
      </c>
      <c r="B76" s="70" t="s">
        <v>12</v>
      </c>
      <c r="C76" s="15" t="s">
        <v>63</v>
      </c>
      <c r="D76" s="11">
        <f>C70</f>
        <v>0</v>
      </c>
    </row>
    <row r="77" spans="1:4" s="32" customFormat="1" ht="13.2" x14ac:dyDescent="0.25">
      <c r="A77" s="138" t="s">
        <v>84</v>
      </c>
      <c r="B77" s="138"/>
      <c r="C77" s="14" t="s">
        <v>63</v>
      </c>
      <c r="D77" s="13">
        <f>SUM(D74:D76)</f>
        <v>0</v>
      </c>
    </row>
    <row r="78" spans="1:4" s="32" customFormat="1" x14ac:dyDescent="0.25">
      <c r="A78" s="72"/>
      <c r="B78" s="73"/>
      <c r="C78" s="73"/>
      <c r="D78" s="73"/>
    </row>
    <row r="79" spans="1:4" s="32" customFormat="1" x14ac:dyDescent="0.25">
      <c r="A79" s="72"/>
      <c r="B79" s="73"/>
      <c r="C79" s="73"/>
      <c r="D79" s="73"/>
    </row>
    <row r="80" spans="1:4" s="32" customFormat="1" ht="27" customHeight="1" x14ac:dyDescent="0.25">
      <c r="A80" s="142" t="s">
        <v>85</v>
      </c>
      <c r="B80" s="143"/>
      <c r="C80" s="143"/>
      <c r="D80" s="143"/>
    </row>
    <row r="81" spans="1:4" s="32" customFormat="1" ht="18.75" customHeight="1" x14ac:dyDescent="0.25">
      <c r="A81" s="47">
        <v>3</v>
      </c>
      <c r="B81" s="47" t="s">
        <v>21</v>
      </c>
      <c r="C81" s="47" t="s">
        <v>15</v>
      </c>
      <c r="D81" s="47" t="s">
        <v>1</v>
      </c>
    </row>
    <row r="82" spans="1:4" s="32" customFormat="1" ht="13.2" x14ac:dyDescent="0.25">
      <c r="A82" s="82" t="s">
        <v>2</v>
      </c>
      <c r="B82" s="74" t="s">
        <v>22</v>
      </c>
      <c r="C82" s="6">
        <f>'1 - Coordenador de Atendimento'!C82</f>
        <v>4.1999999999999997E-3</v>
      </c>
      <c r="D82" s="11">
        <f t="shared" ref="D82:D87" si="0">D$34*C82</f>
        <v>0</v>
      </c>
    </row>
    <row r="83" spans="1:4" s="32" customFormat="1" ht="51" customHeight="1" x14ac:dyDescent="0.25">
      <c r="A83" s="82" t="s">
        <v>4</v>
      </c>
      <c r="B83" s="74" t="s">
        <v>124</v>
      </c>
      <c r="C83" s="6">
        <f>'1 - Coordenador de Atendimento'!C83</f>
        <v>3.3599999999999998E-4</v>
      </c>
      <c r="D83" s="11">
        <f t="shared" si="0"/>
        <v>0</v>
      </c>
    </row>
    <row r="84" spans="1:4" s="32" customFormat="1" ht="75.599999999999994" x14ac:dyDescent="0.25">
      <c r="A84" s="82" t="s">
        <v>5</v>
      </c>
      <c r="B84" s="74" t="s">
        <v>125</v>
      </c>
      <c r="C84" s="6">
        <f>'1 - Coordenador de Atendimento'!C84</f>
        <v>5.6784000000000001E-4</v>
      </c>
      <c r="D84" s="11">
        <f t="shared" si="0"/>
        <v>0</v>
      </c>
    </row>
    <row r="85" spans="1:4" s="32" customFormat="1" ht="13.2" x14ac:dyDescent="0.25">
      <c r="A85" s="82" t="s">
        <v>6</v>
      </c>
      <c r="B85" s="74" t="s">
        <v>23</v>
      </c>
      <c r="C85" s="6">
        <f>'1 - Coordenador de Atendimento'!C85</f>
        <v>1.9400000000000001E-2</v>
      </c>
      <c r="D85" s="11">
        <f t="shared" si="0"/>
        <v>0</v>
      </c>
    </row>
    <row r="86" spans="1:4" s="32" customFormat="1" ht="76.8" x14ac:dyDescent="0.25">
      <c r="A86" s="82" t="s">
        <v>7</v>
      </c>
      <c r="B86" s="74" t="s">
        <v>126</v>
      </c>
      <c r="C86" s="6">
        <f>'1 - Coordenador de Atendimento'!C86</f>
        <v>6.5572000000000009E-3</v>
      </c>
      <c r="D86" s="11">
        <f t="shared" si="0"/>
        <v>0</v>
      </c>
    </row>
    <row r="87" spans="1:4" s="32" customFormat="1" ht="75.599999999999994" x14ac:dyDescent="0.25">
      <c r="A87" s="82" t="s">
        <v>8</v>
      </c>
      <c r="B87" s="74" t="s">
        <v>127</v>
      </c>
      <c r="C87" s="6">
        <f>'1 - Coordenador de Atendimento'!C87</f>
        <v>2.6228800000000002E-3</v>
      </c>
      <c r="D87" s="11">
        <f t="shared" si="0"/>
        <v>0</v>
      </c>
    </row>
    <row r="88" spans="1:4" s="32" customFormat="1" ht="13.2" x14ac:dyDescent="0.25">
      <c r="A88" s="138" t="s">
        <v>86</v>
      </c>
      <c r="B88" s="138"/>
      <c r="C88" s="16">
        <f>SUM(C82:C87)</f>
        <v>3.3683919999999999E-2</v>
      </c>
      <c r="D88" s="13">
        <f>SUM(D82:D87)</f>
        <v>0</v>
      </c>
    </row>
    <row r="89" spans="1:4" s="32" customFormat="1" ht="13.2" x14ac:dyDescent="0.25">
      <c r="A89" s="55"/>
      <c r="B89" s="56"/>
      <c r="C89" s="56"/>
      <c r="D89" s="56"/>
    </row>
    <row r="90" spans="1:4" s="32" customFormat="1" ht="13.2" x14ac:dyDescent="0.25">
      <c r="A90" s="142" t="s">
        <v>64</v>
      </c>
      <c r="B90" s="143"/>
      <c r="C90" s="143"/>
      <c r="D90" s="143"/>
    </row>
    <row r="91" spans="1:4" s="32" customFormat="1" x14ac:dyDescent="0.25"/>
    <row r="92" spans="1:4" s="32" customFormat="1" ht="51" customHeight="1" x14ac:dyDescent="0.25">
      <c r="A92" s="160" t="s">
        <v>117</v>
      </c>
      <c r="B92" s="161"/>
      <c r="C92" s="161"/>
      <c r="D92" s="162"/>
    </row>
    <row r="93" spans="1:4" s="32" customFormat="1" ht="13.2" x14ac:dyDescent="0.25">
      <c r="A93" s="75"/>
      <c r="B93" s="76"/>
      <c r="C93" s="76"/>
      <c r="D93" s="76"/>
    </row>
    <row r="94" spans="1:4" s="32" customFormat="1" ht="24.75" customHeight="1" x14ac:dyDescent="0.25">
      <c r="A94" s="142" t="s">
        <v>87</v>
      </c>
      <c r="B94" s="143"/>
      <c r="C94" s="143"/>
      <c r="D94" s="143"/>
    </row>
    <row r="95" spans="1:4" s="32" customFormat="1" ht="19.5" customHeight="1" x14ac:dyDescent="0.25">
      <c r="A95" s="47" t="s">
        <v>14</v>
      </c>
      <c r="B95" s="47" t="s">
        <v>65</v>
      </c>
      <c r="C95" s="47" t="s">
        <v>15</v>
      </c>
      <c r="D95" s="47" t="s">
        <v>1</v>
      </c>
    </row>
    <row r="96" spans="1:4" s="32" customFormat="1" ht="52.8" x14ac:dyDescent="0.25">
      <c r="A96" s="82" t="s">
        <v>2</v>
      </c>
      <c r="B96" s="70" t="s">
        <v>118</v>
      </c>
      <c r="C96" s="7">
        <f>'1 - Coordenador de Atendimento'!C96</f>
        <v>9.9537037037037021E-2</v>
      </c>
      <c r="D96" s="11">
        <f t="shared" ref="D96:D101" si="1">D$34*C96</f>
        <v>0</v>
      </c>
    </row>
    <row r="97" spans="1:4" s="32" customFormat="1" ht="26.4" x14ac:dyDescent="0.25">
      <c r="A97" s="82" t="s">
        <v>4</v>
      </c>
      <c r="B97" s="70" t="s">
        <v>89</v>
      </c>
      <c r="C97" s="92">
        <f>'1 - Coordenador de Atendimento'!C97</f>
        <v>0</v>
      </c>
      <c r="D97" s="11">
        <f t="shared" si="1"/>
        <v>0</v>
      </c>
    </row>
    <row r="98" spans="1:4" s="32" customFormat="1" ht="26.4" x14ac:dyDescent="0.25">
      <c r="A98" s="82" t="s">
        <v>5</v>
      </c>
      <c r="B98" s="70" t="s">
        <v>90</v>
      </c>
      <c r="C98" s="92">
        <f>'1 - Coordenador de Atendimento'!C98</f>
        <v>0</v>
      </c>
      <c r="D98" s="11">
        <f t="shared" si="1"/>
        <v>0</v>
      </c>
    </row>
    <row r="99" spans="1:4" s="32" customFormat="1" ht="26.4" x14ac:dyDescent="0.25">
      <c r="A99" s="82" t="s">
        <v>6</v>
      </c>
      <c r="B99" s="70" t="s">
        <v>91</v>
      </c>
      <c r="C99" s="92">
        <f>'1 - Coordenador de Atendimento'!C99</f>
        <v>0</v>
      </c>
      <c r="D99" s="11">
        <f t="shared" si="1"/>
        <v>0</v>
      </c>
    </row>
    <row r="100" spans="1:4" s="32" customFormat="1" ht="26.4" x14ac:dyDescent="0.25">
      <c r="A100" s="82" t="s">
        <v>7</v>
      </c>
      <c r="B100" s="70" t="s">
        <v>92</v>
      </c>
      <c r="C100" s="92">
        <f>'1 - Coordenador de Atendimento'!C100</f>
        <v>0</v>
      </c>
      <c r="D100" s="11">
        <f t="shared" si="1"/>
        <v>0</v>
      </c>
    </row>
    <row r="101" spans="1:4" s="32" customFormat="1" ht="26.4" x14ac:dyDescent="0.25">
      <c r="A101" s="82" t="s">
        <v>8</v>
      </c>
      <c r="B101" s="70" t="s">
        <v>93</v>
      </c>
      <c r="C101" s="92">
        <f>'1 - Coordenador de Atendimento'!C101</f>
        <v>0</v>
      </c>
      <c r="D101" s="11">
        <f t="shared" si="1"/>
        <v>0</v>
      </c>
    </row>
    <row r="102" spans="1:4" s="32" customFormat="1" ht="13.2" x14ac:dyDescent="0.25">
      <c r="A102" s="138" t="s">
        <v>88</v>
      </c>
      <c r="B102" s="138"/>
      <c r="C102" s="17">
        <f>SUM(C96:C101)</f>
        <v>9.9537037037037021E-2</v>
      </c>
      <c r="D102" s="13">
        <f>SUM(D96:D101)</f>
        <v>0</v>
      </c>
    </row>
    <row r="103" spans="1:4" s="32" customFormat="1" ht="13.2" x14ac:dyDescent="0.25">
      <c r="A103" s="55"/>
      <c r="B103" s="56"/>
      <c r="C103" s="56"/>
      <c r="D103" s="56"/>
    </row>
    <row r="104" spans="1:4" s="32" customFormat="1" ht="26.25" customHeight="1" x14ac:dyDescent="0.25">
      <c r="A104" s="142" t="s">
        <v>94</v>
      </c>
      <c r="B104" s="143"/>
      <c r="C104" s="143"/>
      <c r="D104" s="143"/>
    </row>
    <row r="105" spans="1:4" s="32" customFormat="1" ht="26.4" x14ac:dyDescent="0.25">
      <c r="A105" s="71">
        <v>4</v>
      </c>
      <c r="B105" s="71" t="s">
        <v>66</v>
      </c>
      <c r="C105" s="71" t="s">
        <v>15</v>
      </c>
      <c r="D105" s="71" t="s">
        <v>1</v>
      </c>
    </row>
    <row r="106" spans="1:4" s="32" customFormat="1" ht="13.2" x14ac:dyDescent="0.25">
      <c r="A106" s="82" t="s">
        <v>14</v>
      </c>
      <c r="B106" s="70" t="s">
        <v>96</v>
      </c>
      <c r="C106" s="15">
        <f>C102</f>
        <v>9.9537037037037021E-2</v>
      </c>
      <c r="D106" s="11">
        <f>D102</f>
        <v>0</v>
      </c>
    </row>
    <row r="107" spans="1:4" s="32" customFormat="1" ht="13.2" x14ac:dyDescent="0.25">
      <c r="A107" s="138" t="s">
        <v>95</v>
      </c>
      <c r="B107" s="138"/>
      <c r="C107" s="14" t="s">
        <v>63</v>
      </c>
      <c r="D107" s="13">
        <f>SUM(D106:D106)</f>
        <v>0</v>
      </c>
    </row>
    <row r="108" spans="1:4" s="32" customFormat="1" ht="13.2" x14ac:dyDescent="0.25">
      <c r="A108" s="55"/>
      <c r="B108" s="56"/>
      <c r="C108" s="56"/>
      <c r="D108" s="56"/>
    </row>
    <row r="109" spans="1:4" s="32" customFormat="1" ht="13.2" x14ac:dyDescent="0.25">
      <c r="A109" s="142" t="s">
        <v>67</v>
      </c>
      <c r="B109" s="143"/>
      <c r="C109" s="143"/>
      <c r="D109" s="143"/>
    </row>
    <row r="110" spans="1:4" s="32" customFormat="1" ht="13.2" x14ac:dyDescent="0.25">
      <c r="A110" s="77">
        <v>5</v>
      </c>
      <c r="B110" s="144" t="s">
        <v>13</v>
      </c>
      <c r="C110" s="144"/>
      <c r="D110" s="77" t="s">
        <v>1</v>
      </c>
    </row>
    <row r="111" spans="1:4" s="32" customFormat="1" ht="13.2" x14ac:dyDescent="0.25">
      <c r="A111" s="78" t="s">
        <v>2</v>
      </c>
      <c r="B111" s="145" t="s">
        <v>135</v>
      </c>
      <c r="C111" s="145"/>
      <c r="D111" s="136">
        <f>'1 - Coordenador de Atendimento'!D111</f>
        <v>0</v>
      </c>
    </row>
    <row r="112" spans="1:4" s="32" customFormat="1" ht="13.2" x14ac:dyDescent="0.25">
      <c r="A112" s="78" t="s">
        <v>4</v>
      </c>
      <c r="B112" s="198" t="s">
        <v>136</v>
      </c>
      <c r="C112" s="199"/>
      <c r="D112" s="136">
        <f>'1 - Coordenador de Atendimento'!D112</f>
        <v>0</v>
      </c>
    </row>
    <row r="113" spans="1:4" s="32" customFormat="1" ht="13.2" x14ac:dyDescent="0.25">
      <c r="A113" s="78" t="s">
        <v>5</v>
      </c>
      <c r="B113" s="198" t="s">
        <v>137</v>
      </c>
      <c r="C113" s="199"/>
      <c r="D113" s="136">
        <f>'1 - Coordenador de Atendimento'!D113</f>
        <v>0</v>
      </c>
    </row>
    <row r="114" spans="1:4" s="32" customFormat="1" ht="13.2" x14ac:dyDescent="0.25">
      <c r="A114" s="79"/>
      <c r="B114" s="146" t="s">
        <v>97</v>
      </c>
      <c r="C114" s="146"/>
      <c r="D114" s="45">
        <f>SUM(D111:D113)</f>
        <v>0</v>
      </c>
    </row>
    <row r="115" spans="1:4" s="32" customFormat="1" x14ac:dyDescent="0.25">
      <c r="A115" s="147" t="s">
        <v>119</v>
      </c>
      <c r="B115" s="148"/>
      <c r="C115" s="148"/>
      <c r="D115" s="148"/>
    </row>
    <row r="116" spans="1:4" s="32" customFormat="1" ht="13.2" x14ac:dyDescent="0.25">
      <c r="A116" s="149"/>
      <c r="B116" s="150"/>
      <c r="C116" s="150"/>
      <c r="D116" s="150"/>
    </row>
    <row r="117" spans="1:4" s="80" customFormat="1" ht="13.2" x14ac:dyDescent="0.25">
      <c r="A117" s="151" t="s">
        <v>68</v>
      </c>
      <c r="B117" s="151"/>
      <c r="C117" s="151"/>
      <c r="D117" s="151"/>
    </row>
    <row r="118" spans="1:4" s="32" customFormat="1" ht="13.2" x14ac:dyDescent="0.25">
      <c r="A118" s="71">
        <v>6</v>
      </c>
      <c r="B118" s="71" t="s">
        <v>24</v>
      </c>
      <c r="C118" s="71" t="s">
        <v>15</v>
      </c>
      <c r="D118" s="71" t="s">
        <v>1</v>
      </c>
    </row>
    <row r="119" spans="1:4" s="32" customFormat="1" ht="13.2" x14ac:dyDescent="0.25">
      <c r="A119" s="34" t="s">
        <v>2</v>
      </c>
      <c r="B119" s="66" t="s">
        <v>25</v>
      </c>
      <c r="C119" s="10">
        <f>'1 - Coordenador de Atendimento'!C119</f>
        <v>0</v>
      </c>
      <c r="D119" s="8">
        <f>(D34+D77+D88+D107+D114)*C119</f>
        <v>0</v>
      </c>
    </row>
    <row r="120" spans="1:4" s="32" customFormat="1" ht="13.2" x14ac:dyDescent="0.25">
      <c r="A120" s="34" t="s">
        <v>4</v>
      </c>
      <c r="B120" s="66" t="s">
        <v>27</v>
      </c>
      <c r="C120" s="10">
        <f>'1 - Coordenador de Atendimento'!C120</f>
        <v>0</v>
      </c>
      <c r="D120" s="8">
        <f>(D34+D77+D88+D107+D114+D119)*C120</f>
        <v>0</v>
      </c>
    </row>
    <row r="121" spans="1:4" s="32" customFormat="1" ht="13.2" x14ac:dyDescent="0.25">
      <c r="A121" s="34" t="s">
        <v>5</v>
      </c>
      <c r="B121" s="66" t="s">
        <v>26</v>
      </c>
      <c r="C121" s="18">
        <f>SUM(C122:C125)</f>
        <v>0</v>
      </c>
      <c r="D121" s="9">
        <f>((D138+D119+D120)/(1-C121))*C121</f>
        <v>0</v>
      </c>
    </row>
    <row r="122" spans="1:4" s="32" customFormat="1" ht="13.2" x14ac:dyDescent="0.25">
      <c r="A122" s="66"/>
      <c r="B122" s="66" t="s">
        <v>44</v>
      </c>
      <c r="C122" s="10">
        <f>'1 - Coordenador de Atendimento'!C122</f>
        <v>0</v>
      </c>
      <c r="D122" s="8">
        <f>((D138+D119+D120)/(1-C121))*C122</f>
        <v>0</v>
      </c>
    </row>
    <row r="123" spans="1:4" s="32" customFormat="1" ht="13.2" x14ac:dyDescent="0.25">
      <c r="A123" s="66"/>
      <c r="B123" s="66" t="s">
        <v>45</v>
      </c>
      <c r="C123" s="10">
        <f>'1 - Coordenador de Atendimento'!C123</f>
        <v>0</v>
      </c>
      <c r="D123" s="8">
        <f>((D138+D119+D120)/(1-C121))*C123</f>
        <v>0</v>
      </c>
    </row>
    <row r="124" spans="1:4" s="32" customFormat="1" ht="13.2" x14ac:dyDescent="0.25">
      <c r="A124" s="66"/>
      <c r="B124" s="66" t="s">
        <v>46</v>
      </c>
      <c r="C124" s="10">
        <f>'1 - Coordenador de Atendimento'!C124</f>
        <v>0</v>
      </c>
      <c r="D124" s="8">
        <f>((D138+D119+D120)/(1-C121))*C124</f>
        <v>0</v>
      </c>
    </row>
    <row r="125" spans="1:4" s="32" customFormat="1" ht="13.2" x14ac:dyDescent="0.25">
      <c r="A125" s="66"/>
      <c r="B125" s="66" t="s">
        <v>138</v>
      </c>
      <c r="C125" s="10">
        <f>'1 - Coordenador de Atendimento'!C125</f>
        <v>0</v>
      </c>
      <c r="D125" s="8">
        <f>((D138+D119+D120)/(1-C121))*C125</f>
        <v>0</v>
      </c>
    </row>
    <row r="126" spans="1:4" s="32" customFormat="1" ht="13.2" x14ac:dyDescent="0.25">
      <c r="A126" s="68"/>
      <c r="B126" s="71" t="s">
        <v>98</v>
      </c>
      <c r="C126" s="17"/>
      <c r="D126" s="13">
        <f>D119+D120+D121</f>
        <v>0</v>
      </c>
    </row>
    <row r="127" spans="1:4" s="32" customFormat="1" x14ac:dyDescent="0.25">
      <c r="A127" s="202" t="s">
        <v>143</v>
      </c>
      <c r="B127" s="203"/>
      <c r="C127" s="203"/>
      <c r="D127" s="203"/>
    </row>
    <row r="128" spans="1:4" s="32" customFormat="1" x14ac:dyDescent="0.25">
      <c r="A128" s="200" t="s">
        <v>144</v>
      </c>
      <c r="B128" s="201"/>
      <c r="C128" s="201"/>
      <c r="D128" s="201"/>
    </row>
    <row r="129" spans="1:4" s="90" customFormat="1" ht="30.6" customHeight="1" x14ac:dyDescent="0.25">
      <c r="A129" s="200" t="s">
        <v>145</v>
      </c>
      <c r="B129" s="201"/>
      <c r="C129" s="201"/>
      <c r="D129" s="201"/>
    </row>
    <row r="130" spans="1:4" s="32" customFormat="1" x14ac:dyDescent="0.25">
      <c r="A130" s="46"/>
      <c r="B130" s="46"/>
      <c r="C130" s="46"/>
      <c r="D130" s="46"/>
    </row>
    <row r="131" spans="1:4" s="32" customFormat="1" ht="13.2" x14ac:dyDescent="0.25">
      <c r="A131" s="151" t="s">
        <v>69</v>
      </c>
      <c r="B131" s="151"/>
      <c r="C131" s="151"/>
      <c r="D131" s="151"/>
    </row>
    <row r="132" spans="1:4" s="32" customFormat="1" ht="24" customHeight="1" x14ac:dyDescent="0.25">
      <c r="A132" s="68"/>
      <c r="B132" s="138" t="s">
        <v>28</v>
      </c>
      <c r="C132" s="138"/>
      <c r="D132" s="71" t="s">
        <v>29</v>
      </c>
    </row>
    <row r="133" spans="1:4" s="32" customFormat="1" ht="13.2" x14ac:dyDescent="0.25">
      <c r="A133" s="82" t="s">
        <v>2</v>
      </c>
      <c r="B133" s="140" t="s">
        <v>30</v>
      </c>
      <c r="C133" s="140"/>
      <c r="D133" s="11">
        <f>D34</f>
        <v>0</v>
      </c>
    </row>
    <row r="134" spans="1:4" s="32" customFormat="1" ht="13.2" x14ac:dyDescent="0.25">
      <c r="A134" s="82" t="s">
        <v>4</v>
      </c>
      <c r="B134" s="140" t="s">
        <v>70</v>
      </c>
      <c r="C134" s="140"/>
      <c r="D134" s="11">
        <f>D77</f>
        <v>0</v>
      </c>
    </row>
    <row r="135" spans="1:4" s="32" customFormat="1" ht="13.2" x14ac:dyDescent="0.25">
      <c r="A135" s="82" t="s">
        <v>5</v>
      </c>
      <c r="B135" s="140" t="s">
        <v>71</v>
      </c>
      <c r="C135" s="140"/>
      <c r="D135" s="11">
        <f>D88</f>
        <v>0</v>
      </c>
    </row>
    <row r="136" spans="1:4" s="81" customFormat="1" ht="24" customHeight="1" x14ac:dyDescent="0.3">
      <c r="A136" s="82" t="s">
        <v>6</v>
      </c>
      <c r="B136" s="140" t="s">
        <v>72</v>
      </c>
      <c r="C136" s="140"/>
      <c r="D136" s="11">
        <f>D107</f>
        <v>0</v>
      </c>
    </row>
    <row r="137" spans="1:4" s="32" customFormat="1" ht="13.2" x14ac:dyDescent="0.25">
      <c r="A137" s="82" t="s">
        <v>7</v>
      </c>
      <c r="B137" s="140" t="s">
        <v>73</v>
      </c>
      <c r="C137" s="140"/>
      <c r="D137" s="11">
        <f>D111</f>
        <v>0</v>
      </c>
    </row>
    <row r="138" spans="1:4" s="32" customFormat="1" ht="16.5" customHeight="1" x14ac:dyDescent="0.25">
      <c r="A138" s="138" t="s">
        <v>74</v>
      </c>
      <c r="B138" s="138"/>
      <c r="C138" s="138"/>
      <c r="D138" s="13">
        <f>SUM(D133:D137)</f>
        <v>0</v>
      </c>
    </row>
    <row r="139" spans="1:4" s="32" customFormat="1" ht="13.2" x14ac:dyDescent="0.25">
      <c r="A139" s="82" t="s">
        <v>8</v>
      </c>
      <c r="B139" s="141" t="s">
        <v>75</v>
      </c>
      <c r="C139" s="141"/>
      <c r="D139" s="11">
        <f>D126</f>
        <v>0</v>
      </c>
    </row>
    <row r="140" spans="1:4" s="32" customFormat="1" ht="16.5" customHeight="1" x14ac:dyDescent="0.25">
      <c r="A140" s="138" t="s">
        <v>31</v>
      </c>
      <c r="B140" s="138"/>
      <c r="C140" s="138"/>
      <c r="D140" s="13">
        <f>TRUNC((D138+D139),2)</f>
        <v>0</v>
      </c>
    </row>
    <row r="141" spans="1:4" s="32" customFormat="1" ht="12.75" customHeight="1" x14ac:dyDescent="0.25">
      <c r="A141" s="139" t="s">
        <v>101</v>
      </c>
      <c r="B141" s="139"/>
      <c r="C141" s="139"/>
      <c r="D141" s="139"/>
    </row>
    <row r="142" spans="1:4" hidden="1" x14ac:dyDescent="0.25"/>
    <row r="143" spans="1:4" hidden="1" x14ac:dyDescent="0.25"/>
    <row r="144" spans="1:4" hidden="1" x14ac:dyDescent="0.25"/>
    <row r="145" spans="3:3" hidden="1" x14ac:dyDescent="0.25">
      <c r="C145" s="83"/>
    </row>
    <row r="146" spans="3:3" hidden="1" x14ac:dyDescent="0.25"/>
    <row r="147" spans="3:3" hidden="1" x14ac:dyDescent="0.25"/>
    <row r="148" spans="3:3" hidden="1" x14ac:dyDescent="0.25"/>
    <row r="149" spans="3:3" hidden="1" x14ac:dyDescent="0.25"/>
    <row r="150" spans="3:3" hidden="1" x14ac:dyDescent="0.25"/>
    <row r="151" spans="3:3" hidden="1" x14ac:dyDescent="0.25"/>
    <row r="152" spans="3:3" hidden="1" x14ac:dyDescent="0.25"/>
    <row r="153" spans="3:3" hidden="1" x14ac:dyDescent="0.25"/>
    <row r="154" spans="3:3" hidden="1" x14ac:dyDescent="0.25"/>
    <row r="155" spans="3:3" hidden="1" x14ac:dyDescent="0.25"/>
    <row r="156" spans="3:3" hidden="1" x14ac:dyDescent="0.25"/>
    <row r="157" spans="3:3" hidden="1" x14ac:dyDescent="0.25"/>
    <row r="158" spans="3:3" hidden="1" x14ac:dyDescent="0.25"/>
    <row r="159" spans="3:3" hidden="1" x14ac:dyDescent="0.25"/>
    <row r="160" spans="3:3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t="12" customHeight="1" x14ac:dyDescent="0.25"/>
  </sheetData>
  <sheetProtection formatCells="0" formatColumns="0" formatRows="0" insertColumns="0" insertRows="0"/>
  <mergeCells count="78">
    <mergeCell ref="A141:D141"/>
    <mergeCell ref="B135:C135"/>
    <mergeCell ref="B136:C136"/>
    <mergeCell ref="B137:C137"/>
    <mergeCell ref="A138:C138"/>
    <mergeCell ref="B139:C139"/>
    <mergeCell ref="A140:C140"/>
    <mergeCell ref="B134:C134"/>
    <mergeCell ref="B113:C113"/>
    <mergeCell ref="B114:C114"/>
    <mergeCell ref="A115:D115"/>
    <mergeCell ref="A116:D116"/>
    <mergeCell ref="A117:D117"/>
    <mergeCell ref="A127:D127"/>
    <mergeCell ref="A128:D128"/>
    <mergeCell ref="A129:D129"/>
    <mergeCell ref="A131:D131"/>
    <mergeCell ref="B132:C132"/>
    <mergeCell ref="B133:C133"/>
    <mergeCell ref="B112:C112"/>
    <mergeCell ref="A80:D80"/>
    <mergeCell ref="A88:B88"/>
    <mergeCell ref="A90:D90"/>
    <mergeCell ref="A92:D92"/>
    <mergeCell ref="A94:D94"/>
    <mergeCell ref="A102:B102"/>
    <mergeCell ref="A104:D104"/>
    <mergeCell ref="A107:B107"/>
    <mergeCell ref="A109:D109"/>
    <mergeCell ref="B110:C110"/>
    <mergeCell ref="B111:C111"/>
    <mergeCell ref="A77:B77"/>
    <mergeCell ref="A49:D49"/>
    <mergeCell ref="A59:B59"/>
    <mergeCell ref="A60:D60"/>
    <mergeCell ref="A61:D61"/>
    <mergeCell ref="A62:D62"/>
    <mergeCell ref="A64:D64"/>
    <mergeCell ref="C68:D68"/>
    <mergeCell ref="C69:D69"/>
    <mergeCell ref="C70:D70"/>
    <mergeCell ref="A71:D71"/>
    <mergeCell ref="A72:D72"/>
    <mergeCell ref="A47:D47"/>
    <mergeCell ref="B32:C32"/>
    <mergeCell ref="B33:C33"/>
    <mergeCell ref="A34:C34"/>
    <mergeCell ref="A35:D35"/>
    <mergeCell ref="A36:D36"/>
    <mergeCell ref="A37:D37"/>
    <mergeCell ref="A38:D38"/>
    <mergeCell ref="A42:B42"/>
    <mergeCell ref="A44:B44"/>
    <mergeCell ref="A45:D45"/>
    <mergeCell ref="A46:D46"/>
    <mergeCell ref="B31:C31"/>
    <mergeCell ref="F17:H17"/>
    <mergeCell ref="B18:C18"/>
    <mergeCell ref="B19:C19"/>
    <mergeCell ref="A21:D21"/>
    <mergeCell ref="A22:D22"/>
    <mergeCell ref="B23:C23"/>
    <mergeCell ref="B24:C24"/>
    <mergeCell ref="B25:C25"/>
    <mergeCell ref="B26:C26"/>
    <mergeCell ref="B27:C27"/>
    <mergeCell ref="A30:D30"/>
    <mergeCell ref="A13:B13"/>
    <mergeCell ref="A14:D14"/>
    <mergeCell ref="B15:C15"/>
    <mergeCell ref="B16:C16"/>
    <mergeCell ref="B17:C17"/>
    <mergeCell ref="A12:B12"/>
    <mergeCell ref="A8:B8"/>
    <mergeCell ref="C8:D8"/>
    <mergeCell ref="A9:B9"/>
    <mergeCell ref="C9:D9"/>
    <mergeCell ref="A11:D11"/>
  </mergeCells>
  <pageMargins left="1.1811023622047245" right="0.39370078740157483" top="0.78740157480314965" bottom="0.78740157480314965" header="0.31496062992125984" footer="0.31496062992125984"/>
  <pageSetup paperSize="9" fitToHeight="4" orientation="portrait" r:id="rId1"/>
  <rowBreaks count="3" manualBreakCount="3">
    <brk id="36" min="3" max="3" man="1"/>
    <brk id="62" min="3" max="3" man="1"/>
    <brk id="89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XFA266"/>
  <sheetViews>
    <sheetView view="pageBreakPreview" zoomScaleNormal="100" zoomScaleSheetLayoutView="100" workbookViewId="0">
      <selection activeCell="C10" sqref="C10"/>
    </sheetView>
  </sheetViews>
  <sheetFormatPr defaultColWidth="0" defaultRowHeight="12" customHeight="1" zeroHeight="1" x14ac:dyDescent="0.25"/>
  <cols>
    <col min="1" max="1" width="5" style="23" customWidth="1"/>
    <col min="2" max="2" width="40.109375" style="23" customWidth="1"/>
    <col min="3" max="3" width="18" style="23" customWidth="1"/>
    <col min="4" max="4" width="18.21875" style="23" customWidth="1"/>
    <col min="5" max="5" width="6" style="23" hidden="1"/>
    <col min="6" max="16381" width="9.109375" style="23" hidden="1"/>
    <col min="16382" max="16384" width="8.5546875" style="23" hidden="1"/>
  </cols>
  <sheetData>
    <row r="1" spans="1:4" ht="13.2" x14ac:dyDescent="0.25">
      <c r="A1" s="1" t="s">
        <v>103</v>
      </c>
      <c r="B1" s="21"/>
      <c r="C1" s="21"/>
      <c r="D1" s="22"/>
    </row>
    <row r="2" spans="1:4" ht="13.2" x14ac:dyDescent="0.25">
      <c r="A2" s="1" t="s">
        <v>104</v>
      </c>
      <c r="B2" s="24"/>
      <c r="C2" s="25"/>
      <c r="D2" s="26"/>
    </row>
    <row r="3" spans="1:4" ht="13.2" x14ac:dyDescent="0.25">
      <c r="A3" s="1" t="s">
        <v>105</v>
      </c>
      <c r="B3" s="24"/>
      <c r="C3" s="24"/>
      <c r="D3" s="27"/>
    </row>
    <row r="4" spans="1:4" ht="13.2" x14ac:dyDescent="0.25">
      <c r="A4" s="1" t="s">
        <v>106</v>
      </c>
      <c r="B4" s="24"/>
      <c r="C4" s="24"/>
      <c r="D4" s="27"/>
    </row>
    <row r="5" spans="1:4" ht="13.2" x14ac:dyDescent="0.25">
      <c r="A5" s="1" t="s">
        <v>107</v>
      </c>
      <c r="B5" s="24"/>
      <c r="C5" s="24"/>
      <c r="D5" s="27"/>
    </row>
    <row r="6" spans="1:4" x14ac:dyDescent="0.25">
      <c r="A6" s="28"/>
      <c r="B6" s="29"/>
      <c r="C6" s="29"/>
      <c r="D6" s="30"/>
    </row>
    <row r="7" spans="1:4" x14ac:dyDescent="0.25">
      <c r="A7" s="31"/>
      <c r="B7" s="31"/>
      <c r="C7" s="31"/>
      <c r="D7" s="31"/>
    </row>
    <row r="8" spans="1:4" ht="12.75" customHeight="1" x14ac:dyDescent="0.25">
      <c r="A8" s="195" t="s">
        <v>110</v>
      </c>
      <c r="B8" s="195"/>
      <c r="C8" s="196" t="s">
        <v>130</v>
      </c>
      <c r="D8" s="196"/>
    </row>
    <row r="9" spans="1:4" ht="13.2" x14ac:dyDescent="0.25">
      <c r="A9" s="195" t="s">
        <v>33</v>
      </c>
      <c r="B9" s="195"/>
      <c r="C9" s="263" t="s">
        <v>323</v>
      </c>
      <c r="D9" s="196"/>
    </row>
    <row r="10" spans="1:4" s="32" customFormat="1" x14ac:dyDescent="0.25"/>
    <row r="11" spans="1:4" s="32" customFormat="1" ht="13.2" x14ac:dyDescent="0.25">
      <c r="A11" s="197" t="s">
        <v>34</v>
      </c>
      <c r="B11" s="197"/>
      <c r="C11" s="197"/>
      <c r="D11" s="197"/>
    </row>
    <row r="12" spans="1:4" s="32" customFormat="1" ht="26.4" x14ac:dyDescent="0.25">
      <c r="A12" s="191" t="s">
        <v>48</v>
      </c>
      <c r="B12" s="191"/>
      <c r="C12" s="33" t="s">
        <v>35</v>
      </c>
      <c r="D12" s="33" t="s">
        <v>36</v>
      </c>
    </row>
    <row r="13" spans="1:4" s="32" customFormat="1" ht="25.2" customHeight="1" x14ac:dyDescent="0.25">
      <c r="A13" s="204" t="s">
        <v>151</v>
      </c>
      <c r="B13" s="205"/>
      <c r="C13" s="2" t="s">
        <v>132</v>
      </c>
      <c r="D13" s="12">
        <v>1</v>
      </c>
    </row>
    <row r="14" spans="1:4" s="32" customFormat="1" ht="13.2" x14ac:dyDescent="0.25">
      <c r="A14" s="206"/>
      <c r="B14" s="207"/>
      <c r="C14" s="207"/>
      <c r="D14" s="207"/>
    </row>
    <row r="15" spans="1:4" s="32" customFormat="1" ht="13.2" x14ac:dyDescent="0.25">
      <c r="A15" s="34" t="s">
        <v>2</v>
      </c>
      <c r="B15" s="195" t="s">
        <v>122</v>
      </c>
      <c r="C15" s="195"/>
      <c r="D15" s="3"/>
    </row>
    <row r="16" spans="1:4" s="32" customFormat="1" ht="13.2" x14ac:dyDescent="0.25">
      <c r="A16" s="34" t="s">
        <v>4</v>
      </c>
      <c r="B16" s="195" t="s">
        <v>37</v>
      </c>
      <c r="C16" s="195"/>
      <c r="D16" s="35" t="s">
        <v>109</v>
      </c>
    </row>
    <row r="17" spans="1:8" s="32" customFormat="1" ht="13.2" x14ac:dyDescent="0.25">
      <c r="A17" s="34" t="s">
        <v>5</v>
      </c>
      <c r="B17" s="195" t="s">
        <v>79</v>
      </c>
      <c r="C17" s="195"/>
      <c r="D17" s="4"/>
      <c r="F17" s="192"/>
      <c r="G17" s="192"/>
      <c r="H17" s="192"/>
    </row>
    <row r="18" spans="1:8" s="32" customFormat="1" ht="28.5" customHeight="1" x14ac:dyDescent="0.25">
      <c r="A18" s="34" t="s">
        <v>6</v>
      </c>
      <c r="B18" s="193" t="s">
        <v>108</v>
      </c>
      <c r="C18" s="194"/>
      <c r="D18" s="4"/>
    </row>
    <row r="19" spans="1:8" s="32" customFormat="1" ht="13.2" x14ac:dyDescent="0.25">
      <c r="A19" s="34" t="s">
        <v>7</v>
      </c>
      <c r="B19" s="195" t="s">
        <v>38</v>
      </c>
      <c r="C19" s="195"/>
      <c r="D19" s="82">
        <v>12</v>
      </c>
    </row>
    <row r="20" spans="1:8" s="32" customFormat="1" x14ac:dyDescent="0.25">
      <c r="A20" s="37"/>
      <c r="B20" s="37"/>
      <c r="C20" s="38"/>
      <c r="D20" s="37"/>
    </row>
    <row r="21" spans="1:8" s="32" customFormat="1" ht="13.2" x14ac:dyDescent="0.25">
      <c r="A21" s="190" t="s">
        <v>39</v>
      </c>
      <c r="B21" s="190"/>
      <c r="C21" s="190"/>
      <c r="D21" s="190"/>
    </row>
    <row r="22" spans="1:8" s="32" customFormat="1" ht="30" customHeight="1" x14ac:dyDescent="0.25">
      <c r="A22" s="191" t="s">
        <v>40</v>
      </c>
      <c r="B22" s="191"/>
      <c r="C22" s="191"/>
      <c r="D22" s="191"/>
    </row>
    <row r="23" spans="1:8" s="32" customFormat="1" ht="105.6" x14ac:dyDescent="0.25">
      <c r="A23" s="34">
        <v>1</v>
      </c>
      <c r="B23" s="189" t="s">
        <v>76</v>
      </c>
      <c r="C23" s="189"/>
      <c r="D23" s="82" t="s">
        <v>139</v>
      </c>
    </row>
    <row r="24" spans="1:8" s="32" customFormat="1" ht="13.2" x14ac:dyDescent="0.25">
      <c r="A24" s="34">
        <v>2</v>
      </c>
      <c r="B24" s="189" t="s">
        <v>77</v>
      </c>
      <c r="C24" s="189"/>
      <c r="D24" s="137"/>
    </row>
    <row r="25" spans="1:8" s="32" customFormat="1" ht="13.2" x14ac:dyDescent="0.25">
      <c r="A25" s="34">
        <v>3</v>
      </c>
      <c r="B25" s="189" t="s">
        <v>78</v>
      </c>
      <c r="C25" s="189"/>
      <c r="D25" s="39"/>
    </row>
    <row r="26" spans="1:8" s="32" customFormat="1" ht="39.6" x14ac:dyDescent="0.25">
      <c r="A26" s="34">
        <v>4</v>
      </c>
      <c r="B26" s="189" t="s">
        <v>41</v>
      </c>
      <c r="C26" s="189"/>
      <c r="D26" s="82" t="s">
        <v>151</v>
      </c>
    </row>
    <row r="27" spans="1:8" s="32" customFormat="1" ht="13.2" x14ac:dyDescent="0.25">
      <c r="A27" s="34">
        <v>5</v>
      </c>
      <c r="B27" s="189" t="s">
        <v>42</v>
      </c>
      <c r="C27" s="189"/>
      <c r="D27" s="3"/>
    </row>
    <row r="28" spans="1:8" s="32" customFormat="1" ht="13.2" x14ac:dyDescent="0.25">
      <c r="A28" s="40"/>
      <c r="B28" s="40"/>
      <c r="C28" s="40"/>
      <c r="D28" s="41"/>
    </row>
    <row r="29" spans="1:8" s="32" customFormat="1" ht="13.2" x14ac:dyDescent="0.25">
      <c r="A29" s="40"/>
      <c r="B29" s="40"/>
      <c r="C29" s="40"/>
      <c r="D29" s="41"/>
    </row>
    <row r="30" spans="1:8" s="32" customFormat="1" ht="13.2" x14ac:dyDescent="0.25">
      <c r="A30" s="190" t="s">
        <v>43</v>
      </c>
      <c r="B30" s="190"/>
      <c r="C30" s="190"/>
      <c r="D30" s="190"/>
    </row>
    <row r="31" spans="1:8" s="32" customFormat="1" ht="13.2" x14ac:dyDescent="0.25">
      <c r="A31" s="77">
        <v>1</v>
      </c>
      <c r="B31" s="191" t="s">
        <v>0</v>
      </c>
      <c r="C31" s="191"/>
      <c r="D31" s="77" t="s">
        <v>1</v>
      </c>
    </row>
    <row r="32" spans="1:8" s="32" customFormat="1" ht="13.2" x14ac:dyDescent="0.25">
      <c r="A32" s="43" t="s">
        <v>2</v>
      </c>
      <c r="B32" s="189" t="s">
        <v>3</v>
      </c>
      <c r="C32" s="189"/>
      <c r="D32" s="5"/>
    </row>
    <row r="33" spans="1:4" s="32" customFormat="1" ht="13.2" x14ac:dyDescent="0.25">
      <c r="A33" s="43" t="s">
        <v>4</v>
      </c>
      <c r="B33" s="189" t="s">
        <v>11</v>
      </c>
      <c r="C33" s="189"/>
      <c r="D33" s="44"/>
    </row>
    <row r="34" spans="1:4" s="32" customFormat="1" ht="15" customHeight="1" x14ac:dyDescent="0.25">
      <c r="A34" s="163" t="s">
        <v>81</v>
      </c>
      <c r="B34" s="164"/>
      <c r="C34" s="165"/>
      <c r="D34" s="45">
        <f>SUM(D32:D33)</f>
        <v>0</v>
      </c>
    </row>
    <row r="35" spans="1:4" s="32" customFormat="1" ht="24" customHeight="1" x14ac:dyDescent="0.25">
      <c r="A35" s="166" t="s">
        <v>111</v>
      </c>
      <c r="B35" s="167"/>
      <c r="C35" s="167"/>
      <c r="D35" s="167"/>
    </row>
    <row r="36" spans="1:4" s="32" customFormat="1" ht="13.2" x14ac:dyDescent="0.25">
      <c r="A36" s="168"/>
      <c r="B36" s="169"/>
      <c r="C36" s="169"/>
      <c r="D36" s="169"/>
    </row>
    <row r="37" spans="1:4" s="32" customFormat="1" ht="15" customHeight="1" x14ac:dyDescent="0.25">
      <c r="A37" s="168" t="s">
        <v>49</v>
      </c>
      <c r="B37" s="169"/>
      <c r="C37" s="169"/>
      <c r="D37" s="169"/>
    </row>
    <row r="38" spans="1:4" s="46" customFormat="1" ht="15" customHeight="1" x14ac:dyDescent="0.25">
      <c r="A38" s="168" t="s">
        <v>50</v>
      </c>
      <c r="B38" s="169"/>
      <c r="C38" s="169"/>
      <c r="D38" s="169"/>
    </row>
    <row r="39" spans="1:4" s="32" customFormat="1" ht="25.5" customHeight="1" x14ac:dyDescent="0.25">
      <c r="A39" s="47" t="s">
        <v>51</v>
      </c>
      <c r="B39" s="47" t="s">
        <v>57</v>
      </c>
      <c r="C39" s="47" t="s">
        <v>15</v>
      </c>
      <c r="D39" s="47" t="s">
        <v>1</v>
      </c>
    </row>
    <row r="40" spans="1:4" s="32" customFormat="1" ht="13.2" x14ac:dyDescent="0.25">
      <c r="A40" s="48" t="s">
        <v>2</v>
      </c>
      <c r="B40" s="49" t="s">
        <v>112</v>
      </c>
      <c r="C40" s="50">
        <f>'1 - Coordenador de Atendimento'!C40</f>
        <v>8.3299999999999999E-2</v>
      </c>
      <c r="D40" s="51">
        <f>C40*D34</f>
        <v>0</v>
      </c>
    </row>
    <row r="41" spans="1:4" s="32" customFormat="1" ht="26.4" x14ac:dyDescent="0.25">
      <c r="A41" s="48" t="s">
        <v>4</v>
      </c>
      <c r="B41" s="49" t="s">
        <v>128</v>
      </c>
      <c r="C41" s="50">
        <f>'1 - Coordenador de Atendimento'!C41</f>
        <v>2.7777777777777776E-2</v>
      </c>
      <c r="D41" s="51">
        <f>D34*C41</f>
        <v>0</v>
      </c>
    </row>
    <row r="42" spans="1:4" s="32" customFormat="1" ht="13.2" x14ac:dyDescent="0.25">
      <c r="A42" s="146" t="s">
        <v>99</v>
      </c>
      <c r="B42" s="146"/>
      <c r="C42" s="53">
        <f>SUM(C40:C41)</f>
        <v>0.11107777777777778</v>
      </c>
      <c r="D42" s="54">
        <f>SUM(D40:D41)</f>
        <v>0</v>
      </c>
    </row>
    <row r="43" spans="1:4" s="32" customFormat="1" ht="26.4" x14ac:dyDescent="0.25">
      <c r="A43" s="48" t="s">
        <v>5</v>
      </c>
      <c r="B43" s="49" t="s">
        <v>100</v>
      </c>
      <c r="C43" s="52">
        <f>'1 - Coordenador de Atendimento'!C43</f>
        <v>3.7544288888888888E-2</v>
      </c>
      <c r="D43" s="51">
        <f>D34*C43</f>
        <v>0</v>
      </c>
    </row>
    <row r="44" spans="1:4" s="32" customFormat="1" ht="13.2" x14ac:dyDescent="0.25">
      <c r="A44" s="146" t="s">
        <v>80</v>
      </c>
      <c r="B44" s="146"/>
      <c r="C44" s="53">
        <f>SUM(C42:C43)</f>
        <v>0.14862206666666666</v>
      </c>
      <c r="D44" s="54">
        <f>SUM(D42:D43)</f>
        <v>0</v>
      </c>
    </row>
    <row r="45" spans="1:4" s="32" customFormat="1" ht="53.25" customHeight="1" x14ac:dyDescent="0.25">
      <c r="A45" s="170" t="s">
        <v>113</v>
      </c>
      <c r="B45" s="171"/>
      <c r="C45" s="171"/>
      <c r="D45" s="172"/>
    </row>
    <row r="46" spans="1:4" s="32" customFormat="1" ht="40.5" customHeight="1" x14ac:dyDescent="0.25">
      <c r="A46" s="173" t="s">
        <v>114</v>
      </c>
      <c r="B46" s="174"/>
      <c r="C46" s="174"/>
      <c r="D46" s="175"/>
    </row>
    <row r="47" spans="1:4" s="32" customFormat="1" ht="51.75" customHeight="1" x14ac:dyDescent="0.25">
      <c r="A47" s="176" t="s">
        <v>115</v>
      </c>
      <c r="B47" s="177"/>
      <c r="C47" s="177"/>
      <c r="D47" s="178"/>
    </row>
    <row r="48" spans="1:4" s="32" customFormat="1" ht="15" customHeight="1" x14ac:dyDescent="0.25">
      <c r="A48" s="55"/>
      <c r="B48" s="56"/>
      <c r="C48" s="56"/>
      <c r="D48" s="56"/>
    </row>
    <row r="49" spans="1:4" s="32" customFormat="1" ht="25.5" customHeight="1" x14ac:dyDescent="0.25">
      <c r="A49" s="142" t="s">
        <v>52</v>
      </c>
      <c r="B49" s="143"/>
      <c r="C49" s="143"/>
      <c r="D49" s="143"/>
    </row>
    <row r="50" spans="1:4" s="32" customFormat="1" ht="17.25" customHeight="1" x14ac:dyDescent="0.25">
      <c r="A50" s="57" t="s">
        <v>56</v>
      </c>
      <c r="B50" s="57" t="s">
        <v>58</v>
      </c>
      <c r="C50" s="57" t="s">
        <v>15</v>
      </c>
      <c r="D50" s="57" t="s">
        <v>1</v>
      </c>
    </row>
    <row r="51" spans="1:4" s="32" customFormat="1" ht="13.2" x14ac:dyDescent="0.25">
      <c r="A51" s="58" t="s">
        <v>2</v>
      </c>
      <c r="B51" s="59" t="s">
        <v>16</v>
      </c>
      <c r="C51" s="91">
        <f>'1 - Coordenador de Atendimento'!C51</f>
        <v>0.2</v>
      </c>
      <c r="D51" s="61">
        <f>D34*C51</f>
        <v>0</v>
      </c>
    </row>
    <row r="52" spans="1:4" s="32" customFormat="1" ht="13.2" x14ac:dyDescent="0.25">
      <c r="A52" s="58" t="s">
        <v>4</v>
      </c>
      <c r="B52" s="59" t="s">
        <v>18</v>
      </c>
      <c r="C52" s="60">
        <f>'1 - Coordenador de Atendimento'!C52</f>
        <v>2.5000000000000001E-2</v>
      </c>
      <c r="D52" s="61">
        <f>D34*C52</f>
        <v>0</v>
      </c>
    </row>
    <row r="53" spans="1:4" s="32" customFormat="1" ht="13.2" x14ac:dyDescent="0.25">
      <c r="A53" s="58" t="s">
        <v>5</v>
      </c>
      <c r="B53" s="59" t="s">
        <v>53</v>
      </c>
      <c r="C53" s="91">
        <f>'1 - Coordenador de Atendimento'!C53</f>
        <v>0</v>
      </c>
      <c r="D53" s="61">
        <f>D34*C53</f>
        <v>0</v>
      </c>
    </row>
    <row r="54" spans="1:4" s="32" customFormat="1" ht="13.2" x14ac:dyDescent="0.25">
      <c r="A54" s="58" t="s">
        <v>6</v>
      </c>
      <c r="B54" s="59" t="s">
        <v>54</v>
      </c>
      <c r="C54" s="60">
        <f>'1 - Coordenador de Atendimento'!C54</f>
        <v>1.4999999999999999E-2</v>
      </c>
      <c r="D54" s="61">
        <f>D34*C54</f>
        <v>0</v>
      </c>
    </row>
    <row r="55" spans="1:4" s="32" customFormat="1" ht="13.2" x14ac:dyDescent="0.25">
      <c r="A55" s="58" t="s">
        <v>7</v>
      </c>
      <c r="B55" s="59" t="s">
        <v>55</v>
      </c>
      <c r="C55" s="60">
        <f>'1 - Coordenador de Atendimento'!C55</f>
        <v>0.01</v>
      </c>
      <c r="D55" s="61">
        <f>D34*C55</f>
        <v>0</v>
      </c>
    </row>
    <row r="56" spans="1:4" s="32" customFormat="1" ht="13.2" x14ac:dyDescent="0.25">
      <c r="A56" s="58" t="s">
        <v>8</v>
      </c>
      <c r="B56" s="59" t="s">
        <v>20</v>
      </c>
      <c r="C56" s="60">
        <f>'1 - Coordenador de Atendimento'!C56</f>
        <v>6.0000000000000001E-3</v>
      </c>
      <c r="D56" s="61">
        <f>D34*C56</f>
        <v>0</v>
      </c>
    </row>
    <row r="57" spans="1:4" s="32" customFormat="1" ht="13.2" x14ac:dyDescent="0.25">
      <c r="A57" s="58" t="s">
        <v>9</v>
      </c>
      <c r="B57" s="59" t="s">
        <v>17</v>
      </c>
      <c r="C57" s="60">
        <f>'1 - Coordenador de Atendimento'!C57</f>
        <v>2E-3</v>
      </c>
      <c r="D57" s="61">
        <f>D34*C57</f>
        <v>0</v>
      </c>
    </row>
    <row r="58" spans="1:4" s="32" customFormat="1" ht="13.2" x14ac:dyDescent="0.25">
      <c r="A58" s="58" t="s">
        <v>10</v>
      </c>
      <c r="B58" s="59" t="s">
        <v>19</v>
      </c>
      <c r="C58" s="60">
        <f>'1 - Coordenador de Atendimento'!C58</f>
        <v>0.08</v>
      </c>
      <c r="D58" s="61">
        <f>D34*C58</f>
        <v>0</v>
      </c>
    </row>
    <row r="59" spans="1:4" s="32" customFormat="1" ht="13.2" x14ac:dyDescent="0.25">
      <c r="A59" s="179" t="s">
        <v>82</v>
      </c>
      <c r="B59" s="179"/>
      <c r="C59" s="63">
        <f>SUM(C51:C58)</f>
        <v>0.33800000000000002</v>
      </c>
      <c r="D59" s="64">
        <f>SUM(D51:D58)</f>
        <v>0</v>
      </c>
    </row>
    <row r="60" spans="1:4" s="32" customFormat="1" ht="20.399999999999999" customHeight="1" x14ac:dyDescent="0.25">
      <c r="A60" s="180" t="s">
        <v>140</v>
      </c>
      <c r="B60" s="181"/>
      <c r="C60" s="181"/>
      <c r="D60" s="182"/>
    </row>
    <row r="61" spans="1:4" s="32" customFormat="1" ht="17.399999999999999" customHeight="1" x14ac:dyDescent="0.25">
      <c r="A61" s="183" t="s">
        <v>141</v>
      </c>
      <c r="B61" s="184"/>
      <c r="C61" s="184"/>
      <c r="D61" s="185"/>
    </row>
    <row r="62" spans="1:4" s="32" customFormat="1" ht="22.2" customHeight="1" x14ac:dyDescent="0.25">
      <c r="A62" s="186" t="s">
        <v>142</v>
      </c>
      <c r="B62" s="187"/>
      <c r="C62" s="187"/>
      <c r="D62" s="188"/>
    </row>
    <row r="63" spans="1:4" s="32" customFormat="1" ht="15" customHeight="1" x14ac:dyDescent="0.25">
      <c r="A63" s="56"/>
      <c r="B63" s="56"/>
      <c r="C63" s="56"/>
      <c r="D63" s="56"/>
    </row>
    <row r="64" spans="1:4" s="32" customFormat="1" ht="15" customHeight="1" x14ac:dyDescent="0.25">
      <c r="A64" s="142" t="s">
        <v>59</v>
      </c>
      <c r="B64" s="143"/>
      <c r="C64" s="143"/>
      <c r="D64" s="143"/>
    </row>
    <row r="65" spans="1:4" s="32" customFormat="1" ht="39.6" x14ac:dyDescent="0.25">
      <c r="A65" s="65" t="s">
        <v>61</v>
      </c>
      <c r="B65" s="65" t="s">
        <v>12</v>
      </c>
      <c r="C65" s="65" t="s">
        <v>32</v>
      </c>
      <c r="D65" s="65" t="s">
        <v>47</v>
      </c>
    </row>
    <row r="66" spans="1:4" s="32" customFormat="1" ht="13.2" x14ac:dyDescent="0.25">
      <c r="A66" s="34" t="s">
        <v>2</v>
      </c>
      <c r="B66" s="66" t="s">
        <v>133</v>
      </c>
      <c r="C66" s="5">
        <f>'1 - Coordenador de Atendimento'!C66</f>
        <v>0</v>
      </c>
      <c r="D66" s="8">
        <f>IF((C66*24*2)-(D32*6%)&gt;0,(C66*24*2)-(D32*6%),0)</f>
        <v>0</v>
      </c>
    </row>
    <row r="67" spans="1:4" s="32" customFormat="1" ht="33.6" x14ac:dyDescent="0.25">
      <c r="A67" s="34" t="s">
        <v>4</v>
      </c>
      <c r="B67" s="67" t="s">
        <v>134</v>
      </c>
      <c r="C67" s="5">
        <f>'1 - Coordenador de Atendimento'!C67</f>
        <v>0</v>
      </c>
      <c r="D67" s="8">
        <f>C67*24</f>
        <v>0</v>
      </c>
    </row>
    <row r="68" spans="1:4" s="32" customFormat="1" ht="23.4" x14ac:dyDescent="0.25">
      <c r="A68" s="34" t="s">
        <v>5</v>
      </c>
      <c r="B68" s="66" t="s">
        <v>129</v>
      </c>
      <c r="C68" s="152">
        <f>'1 - Coordenador de Atendimento'!C68:D68</f>
        <v>0</v>
      </c>
      <c r="D68" s="153"/>
    </row>
    <row r="69" spans="1:4" s="32" customFormat="1" ht="23.4" x14ac:dyDescent="0.25">
      <c r="A69" s="34" t="s">
        <v>6</v>
      </c>
      <c r="B69" s="66" t="s">
        <v>116</v>
      </c>
      <c r="C69" s="152">
        <f>'1 - Coordenador de Atendimento'!C69:D69</f>
        <v>0</v>
      </c>
      <c r="D69" s="153"/>
    </row>
    <row r="70" spans="1:4" s="32" customFormat="1" ht="13.2" x14ac:dyDescent="0.25">
      <c r="A70" s="68"/>
      <c r="B70" s="71" t="s">
        <v>83</v>
      </c>
      <c r="C70" s="156">
        <f>D66+D67+C68+C69</f>
        <v>0</v>
      </c>
      <c r="D70" s="157"/>
    </row>
    <row r="71" spans="1:4" s="32" customFormat="1" ht="24.6" customHeight="1" x14ac:dyDescent="0.25">
      <c r="A71" s="158" t="s">
        <v>123</v>
      </c>
      <c r="B71" s="159"/>
      <c r="C71" s="159"/>
      <c r="D71" s="159"/>
    </row>
    <row r="72" spans="1:4" s="32" customFormat="1" ht="29.25" customHeight="1" x14ac:dyDescent="0.25">
      <c r="A72" s="142" t="s">
        <v>60</v>
      </c>
      <c r="B72" s="143"/>
      <c r="C72" s="143"/>
      <c r="D72" s="143"/>
    </row>
    <row r="73" spans="1:4" s="32" customFormat="1" ht="26.4" x14ac:dyDescent="0.25">
      <c r="A73" s="47">
        <v>2</v>
      </c>
      <c r="B73" s="47" t="s">
        <v>62</v>
      </c>
      <c r="C73" s="47" t="s">
        <v>15</v>
      </c>
      <c r="D73" s="47" t="s">
        <v>1</v>
      </c>
    </row>
    <row r="74" spans="1:4" s="32" customFormat="1" ht="26.4" x14ac:dyDescent="0.25">
      <c r="A74" s="82" t="s">
        <v>51</v>
      </c>
      <c r="B74" s="70" t="s">
        <v>57</v>
      </c>
      <c r="C74" s="15">
        <f>C44</f>
        <v>0.14862206666666666</v>
      </c>
      <c r="D74" s="11">
        <f>D44</f>
        <v>0</v>
      </c>
    </row>
    <row r="75" spans="1:4" s="32" customFormat="1" ht="13.2" x14ac:dyDescent="0.25">
      <c r="A75" s="82" t="s">
        <v>56</v>
      </c>
      <c r="B75" s="70" t="s">
        <v>58</v>
      </c>
      <c r="C75" s="15">
        <f>C59</f>
        <v>0.33800000000000002</v>
      </c>
      <c r="D75" s="11">
        <f>D59</f>
        <v>0</v>
      </c>
    </row>
    <row r="76" spans="1:4" s="32" customFormat="1" ht="13.2" x14ac:dyDescent="0.25">
      <c r="A76" s="82" t="s">
        <v>61</v>
      </c>
      <c r="B76" s="70" t="s">
        <v>12</v>
      </c>
      <c r="C76" s="15" t="s">
        <v>63</v>
      </c>
      <c r="D76" s="11">
        <f>C70</f>
        <v>0</v>
      </c>
    </row>
    <row r="77" spans="1:4" s="32" customFormat="1" ht="13.2" x14ac:dyDescent="0.25">
      <c r="A77" s="138" t="s">
        <v>84</v>
      </c>
      <c r="B77" s="138"/>
      <c r="C77" s="14" t="s">
        <v>63</v>
      </c>
      <c r="D77" s="13">
        <f>SUM(D74:D76)</f>
        <v>0</v>
      </c>
    </row>
    <row r="78" spans="1:4" s="32" customFormat="1" x14ac:dyDescent="0.25">
      <c r="A78" s="72"/>
      <c r="B78" s="73"/>
      <c r="C78" s="73"/>
      <c r="D78" s="73"/>
    </row>
    <row r="79" spans="1:4" s="32" customFormat="1" x14ac:dyDescent="0.25">
      <c r="A79" s="72"/>
      <c r="B79" s="73"/>
      <c r="C79" s="73"/>
      <c r="D79" s="73"/>
    </row>
    <row r="80" spans="1:4" s="32" customFormat="1" ht="27" customHeight="1" x14ac:dyDescent="0.25">
      <c r="A80" s="142" t="s">
        <v>85</v>
      </c>
      <c r="B80" s="143"/>
      <c r="C80" s="143"/>
      <c r="D80" s="143"/>
    </row>
    <row r="81" spans="1:4" s="32" customFormat="1" ht="18.75" customHeight="1" x14ac:dyDescent="0.25">
      <c r="A81" s="47">
        <v>3</v>
      </c>
      <c r="B81" s="47" t="s">
        <v>21</v>
      </c>
      <c r="C81" s="47" t="s">
        <v>15</v>
      </c>
      <c r="D81" s="47" t="s">
        <v>1</v>
      </c>
    </row>
    <row r="82" spans="1:4" s="32" customFormat="1" ht="13.2" x14ac:dyDescent="0.25">
      <c r="A82" s="82" t="s">
        <v>2</v>
      </c>
      <c r="B82" s="74" t="s">
        <v>22</v>
      </c>
      <c r="C82" s="6">
        <f>'1 - Coordenador de Atendimento'!C82</f>
        <v>4.1999999999999997E-3</v>
      </c>
      <c r="D82" s="11">
        <f t="shared" ref="D82:D87" si="0">D$34*C82</f>
        <v>0</v>
      </c>
    </row>
    <row r="83" spans="1:4" s="32" customFormat="1" ht="51" customHeight="1" x14ac:dyDescent="0.25">
      <c r="A83" s="82" t="s">
        <v>4</v>
      </c>
      <c r="B83" s="74" t="s">
        <v>124</v>
      </c>
      <c r="C83" s="6">
        <f>'1 - Coordenador de Atendimento'!C83</f>
        <v>3.3599999999999998E-4</v>
      </c>
      <c r="D83" s="11">
        <f t="shared" si="0"/>
        <v>0</v>
      </c>
    </row>
    <row r="84" spans="1:4" s="32" customFormat="1" ht="75.599999999999994" x14ac:dyDescent="0.25">
      <c r="A84" s="82" t="s">
        <v>5</v>
      </c>
      <c r="B84" s="74" t="s">
        <v>125</v>
      </c>
      <c r="C84" s="6">
        <f>'1 - Coordenador de Atendimento'!C84</f>
        <v>5.6784000000000001E-4</v>
      </c>
      <c r="D84" s="11">
        <f t="shared" si="0"/>
        <v>0</v>
      </c>
    </row>
    <row r="85" spans="1:4" s="32" customFormat="1" ht="13.2" x14ac:dyDescent="0.25">
      <c r="A85" s="82" t="s">
        <v>6</v>
      </c>
      <c r="B85" s="74" t="s">
        <v>23</v>
      </c>
      <c r="C85" s="6">
        <f>'1 - Coordenador de Atendimento'!C85</f>
        <v>1.9400000000000001E-2</v>
      </c>
      <c r="D85" s="11">
        <f t="shared" si="0"/>
        <v>0</v>
      </c>
    </row>
    <row r="86" spans="1:4" s="32" customFormat="1" ht="76.8" x14ac:dyDescent="0.25">
      <c r="A86" s="82" t="s">
        <v>7</v>
      </c>
      <c r="B86" s="74" t="s">
        <v>126</v>
      </c>
      <c r="C86" s="6">
        <f>'1 - Coordenador de Atendimento'!C86</f>
        <v>6.5572000000000009E-3</v>
      </c>
      <c r="D86" s="11">
        <f t="shared" si="0"/>
        <v>0</v>
      </c>
    </row>
    <row r="87" spans="1:4" s="32" customFormat="1" ht="75.599999999999994" x14ac:dyDescent="0.25">
      <c r="A87" s="82" t="s">
        <v>8</v>
      </c>
      <c r="B87" s="74" t="s">
        <v>127</v>
      </c>
      <c r="C87" s="6">
        <f>'1 - Coordenador de Atendimento'!C87</f>
        <v>2.6228800000000002E-3</v>
      </c>
      <c r="D87" s="11">
        <f t="shared" si="0"/>
        <v>0</v>
      </c>
    </row>
    <row r="88" spans="1:4" s="32" customFormat="1" ht="13.2" x14ac:dyDescent="0.25">
      <c r="A88" s="138" t="s">
        <v>86</v>
      </c>
      <c r="B88" s="138"/>
      <c r="C88" s="16">
        <f>SUM(C82:C87)</f>
        <v>3.3683919999999999E-2</v>
      </c>
      <c r="D88" s="13">
        <f>SUM(D82:D87)</f>
        <v>0</v>
      </c>
    </row>
    <row r="89" spans="1:4" s="32" customFormat="1" ht="13.2" x14ac:dyDescent="0.25">
      <c r="A89" s="55"/>
      <c r="B89" s="56"/>
      <c r="C89" s="56"/>
      <c r="D89" s="56"/>
    </row>
    <row r="90" spans="1:4" s="32" customFormat="1" ht="13.2" x14ac:dyDescent="0.25">
      <c r="A90" s="142" t="s">
        <v>64</v>
      </c>
      <c r="B90" s="143"/>
      <c r="C90" s="143"/>
      <c r="D90" s="143"/>
    </row>
    <row r="91" spans="1:4" s="32" customFormat="1" x14ac:dyDescent="0.25"/>
    <row r="92" spans="1:4" s="32" customFormat="1" ht="51" customHeight="1" x14ac:dyDescent="0.25">
      <c r="A92" s="160" t="s">
        <v>117</v>
      </c>
      <c r="B92" s="161"/>
      <c r="C92" s="161"/>
      <c r="D92" s="162"/>
    </row>
    <row r="93" spans="1:4" s="32" customFormat="1" ht="13.2" x14ac:dyDescent="0.25">
      <c r="A93" s="75"/>
      <c r="B93" s="76"/>
      <c r="C93" s="76"/>
      <c r="D93" s="76"/>
    </row>
    <row r="94" spans="1:4" s="32" customFormat="1" ht="24.75" customHeight="1" x14ac:dyDescent="0.25">
      <c r="A94" s="142" t="s">
        <v>87</v>
      </c>
      <c r="B94" s="143"/>
      <c r="C94" s="143"/>
      <c r="D94" s="143"/>
    </row>
    <row r="95" spans="1:4" s="32" customFormat="1" ht="19.5" customHeight="1" x14ac:dyDescent="0.25">
      <c r="A95" s="47" t="s">
        <v>14</v>
      </c>
      <c r="B95" s="47" t="s">
        <v>65</v>
      </c>
      <c r="C95" s="47" t="s">
        <v>15</v>
      </c>
      <c r="D95" s="47" t="s">
        <v>1</v>
      </c>
    </row>
    <row r="96" spans="1:4" s="32" customFormat="1" ht="52.8" x14ac:dyDescent="0.25">
      <c r="A96" s="82" t="s">
        <v>2</v>
      </c>
      <c r="B96" s="70" t="s">
        <v>118</v>
      </c>
      <c r="C96" s="7">
        <f>'1 - Coordenador de Atendimento'!C96</f>
        <v>9.9537037037037021E-2</v>
      </c>
      <c r="D96" s="11">
        <f t="shared" ref="D96:D101" si="1">D$34*C96</f>
        <v>0</v>
      </c>
    </row>
    <row r="97" spans="1:4" s="32" customFormat="1" ht="26.4" x14ac:dyDescent="0.25">
      <c r="A97" s="82" t="s">
        <v>4</v>
      </c>
      <c r="B97" s="70" t="s">
        <v>89</v>
      </c>
      <c r="C97" s="92">
        <f>'1 - Coordenador de Atendimento'!C97</f>
        <v>0</v>
      </c>
      <c r="D97" s="11">
        <f t="shared" si="1"/>
        <v>0</v>
      </c>
    </row>
    <row r="98" spans="1:4" s="32" customFormat="1" ht="26.4" x14ac:dyDescent="0.25">
      <c r="A98" s="82" t="s">
        <v>5</v>
      </c>
      <c r="B98" s="70" t="s">
        <v>90</v>
      </c>
      <c r="C98" s="92">
        <f>'1 - Coordenador de Atendimento'!C98</f>
        <v>0</v>
      </c>
      <c r="D98" s="11">
        <f t="shared" si="1"/>
        <v>0</v>
      </c>
    </row>
    <row r="99" spans="1:4" s="32" customFormat="1" ht="26.4" x14ac:dyDescent="0.25">
      <c r="A99" s="82" t="s">
        <v>6</v>
      </c>
      <c r="B99" s="70" t="s">
        <v>91</v>
      </c>
      <c r="C99" s="92">
        <f>'1 - Coordenador de Atendimento'!C99</f>
        <v>0</v>
      </c>
      <c r="D99" s="11">
        <f t="shared" si="1"/>
        <v>0</v>
      </c>
    </row>
    <row r="100" spans="1:4" s="32" customFormat="1" ht="26.4" x14ac:dyDescent="0.25">
      <c r="A100" s="82" t="s">
        <v>7</v>
      </c>
      <c r="B100" s="70" t="s">
        <v>92</v>
      </c>
      <c r="C100" s="92">
        <f>'1 - Coordenador de Atendimento'!C100</f>
        <v>0</v>
      </c>
      <c r="D100" s="11">
        <f t="shared" si="1"/>
        <v>0</v>
      </c>
    </row>
    <row r="101" spans="1:4" s="32" customFormat="1" ht="26.4" x14ac:dyDescent="0.25">
      <c r="A101" s="82" t="s">
        <v>8</v>
      </c>
      <c r="B101" s="70" t="s">
        <v>93</v>
      </c>
      <c r="C101" s="92">
        <f>'1 - Coordenador de Atendimento'!C101</f>
        <v>0</v>
      </c>
      <c r="D101" s="11">
        <f t="shared" si="1"/>
        <v>0</v>
      </c>
    </row>
    <row r="102" spans="1:4" s="32" customFormat="1" ht="13.2" x14ac:dyDescent="0.25">
      <c r="A102" s="138" t="s">
        <v>88</v>
      </c>
      <c r="B102" s="138"/>
      <c r="C102" s="17">
        <f>SUM(C96:C101)</f>
        <v>9.9537037037037021E-2</v>
      </c>
      <c r="D102" s="13">
        <f>SUM(D96:D101)</f>
        <v>0</v>
      </c>
    </row>
    <row r="103" spans="1:4" s="32" customFormat="1" ht="13.2" x14ac:dyDescent="0.25">
      <c r="A103" s="55"/>
      <c r="B103" s="56"/>
      <c r="C103" s="56"/>
      <c r="D103" s="56"/>
    </row>
    <row r="104" spans="1:4" s="32" customFormat="1" ht="26.25" customHeight="1" x14ac:dyDescent="0.25">
      <c r="A104" s="142" t="s">
        <v>94</v>
      </c>
      <c r="B104" s="143"/>
      <c r="C104" s="143"/>
      <c r="D104" s="143"/>
    </row>
    <row r="105" spans="1:4" s="32" customFormat="1" ht="26.4" x14ac:dyDescent="0.25">
      <c r="A105" s="71">
        <v>4</v>
      </c>
      <c r="B105" s="71" t="s">
        <v>66</v>
      </c>
      <c r="C105" s="71" t="s">
        <v>15</v>
      </c>
      <c r="D105" s="71" t="s">
        <v>1</v>
      </c>
    </row>
    <row r="106" spans="1:4" s="32" customFormat="1" ht="13.2" x14ac:dyDescent="0.25">
      <c r="A106" s="82" t="s">
        <v>14</v>
      </c>
      <c r="B106" s="70" t="s">
        <v>96</v>
      </c>
      <c r="C106" s="15">
        <f>C102</f>
        <v>9.9537037037037021E-2</v>
      </c>
      <c r="D106" s="11">
        <f>D102</f>
        <v>0</v>
      </c>
    </row>
    <row r="107" spans="1:4" s="32" customFormat="1" ht="13.2" x14ac:dyDescent="0.25">
      <c r="A107" s="138" t="s">
        <v>95</v>
      </c>
      <c r="B107" s="138"/>
      <c r="C107" s="14" t="s">
        <v>63</v>
      </c>
      <c r="D107" s="13">
        <f>SUM(D106:D106)</f>
        <v>0</v>
      </c>
    </row>
    <row r="108" spans="1:4" s="32" customFormat="1" ht="13.2" x14ac:dyDescent="0.25">
      <c r="A108" s="55"/>
      <c r="B108" s="56"/>
      <c r="C108" s="56"/>
      <c r="D108" s="56"/>
    </row>
    <row r="109" spans="1:4" s="32" customFormat="1" ht="13.2" x14ac:dyDescent="0.25">
      <c r="A109" s="142" t="s">
        <v>67</v>
      </c>
      <c r="B109" s="143"/>
      <c r="C109" s="143"/>
      <c r="D109" s="143"/>
    </row>
    <row r="110" spans="1:4" s="32" customFormat="1" ht="13.2" x14ac:dyDescent="0.25">
      <c r="A110" s="77">
        <v>5</v>
      </c>
      <c r="B110" s="144" t="s">
        <v>13</v>
      </c>
      <c r="C110" s="144"/>
      <c r="D110" s="77" t="s">
        <v>1</v>
      </c>
    </row>
    <row r="111" spans="1:4" s="32" customFormat="1" ht="13.2" x14ac:dyDescent="0.25">
      <c r="A111" s="78" t="s">
        <v>2</v>
      </c>
      <c r="B111" s="145" t="s">
        <v>135</v>
      </c>
      <c r="C111" s="145"/>
      <c r="D111" s="136">
        <f>'1 - Coordenador de Atendimento'!D111</f>
        <v>0</v>
      </c>
    </row>
    <row r="112" spans="1:4" s="32" customFormat="1" ht="13.2" x14ac:dyDescent="0.25">
      <c r="A112" s="78" t="s">
        <v>4</v>
      </c>
      <c r="B112" s="198" t="s">
        <v>136</v>
      </c>
      <c r="C112" s="199"/>
      <c r="D112" s="136">
        <f>'1 - Coordenador de Atendimento'!D112</f>
        <v>0</v>
      </c>
    </row>
    <row r="113" spans="1:4" s="32" customFormat="1" ht="13.2" x14ac:dyDescent="0.25">
      <c r="A113" s="78" t="s">
        <v>5</v>
      </c>
      <c r="B113" s="198" t="s">
        <v>137</v>
      </c>
      <c r="C113" s="199"/>
      <c r="D113" s="136">
        <f>'1 - Coordenador de Atendimento'!D113</f>
        <v>0</v>
      </c>
    </row>
    <row r="114" spans="1:4" s="32" customFormat="1" ht="13.2" x14ac:dyDescent="0.25">
      <c r="A114" s="79"/>
      <c r="B114" s="146" t="s">
        <v>97</v>
      </c>
      <c r="C114" s="146"/>
      <c r="D114" s="45">
        <f>SUM(D111:D113)</f>
        <v>0</v>
      </c>
    </row>
    <row r="115" spans="1:4" s="32" customFormat="1" x14ac:dyDescent="0.25">
      <c r="A115" s="147" t="s">
        <v>119</v>
      </c>
      <c r="B115" s="148"/>
      <c r="C115" s="148"/>
      <c r="D115" s="148"/>
    </row>
    <row r="116" spans="1:4" s="32" customFormat="1" ht="13.2" x14ac:dyDescent="0.25">
      <c r="A116" s="149"/>
      <c r="B116" s="150"/>
      <c r="C116" s="150"/>
      <c r="D116" s="150"/>
    </row>
    <row r="117" spans="1:4" s="80" customFormat="1" ht="13.2" x14ac:dyDescent="0.25">
      <c r="A117" s="151" t="s">
        <v>68</v>
      </c>
      <c r="B117" s="151"/>
      <c r="C117" s="151"/>
      <c r="D117" s="151"/>
    </row>
    <row r="118" spans="1:4" s="32" customFormat="1" ht="13.2" x14ac:dyDescent="0.25">
      <c r="A118" s="71">
        <v>6</v>
      </c>
      <c r="B118" s="71" t="s">
        <v>24</v>
      </c>
      <c r="C118" s="71" t="s">
        <v>15</v>
      </c>
      <c r="D118" s="71" t="s">
        <v>1</v>
      </c>
    </row>
    <row r="119" spans="1:4" s="32" customFormat="1" ht="13.2" x14ac:dyDescent="0.25">
      <c r="A119" s="34" t="s">
        <v>2</v>
      </c>
      <c r="B119" s="66" t="s">
        <v>25</v>
      </c>
      <c r="C119" s="10">
        <f>'1 - Coordenador de Atendimento'!C119</f>
        <v>0</v>
      </c>
      <c r="D119" s="8">
        <f>(D34+D77+D88+D107+D114)*C119</f>
        <v>0</v>
      </c>
    </row>
    <row r="120" spans="1:4" s="32" customFormat="1" ht="13.2" x14ac:dyDescent="0.25">
      <c r="A120" s="34" t="s">
        <v>4</v>
      </c>
      <c r="B120" s="66" t="s">
        <v>27</v>
      </c>
      <c r="C120" s="10">
        <f>'1 - Coordenador de Atendimento'!C120</f>
        <v>0</v>
      </c>
      <c r="D120" s="8">
        <f>(D34+D77+D88+D107+D114+D119)*C120</f>
        <v>0</v>
      </c>
    </row>
    <row r="121" spans="1:4" s="32" customFormat="1" ht="13.2" x14ac:dyDescent="0.25">
      <c r="A121" s="34" t="s">
        <v>5</v>
      </c>
      <c r="B121" s="66" t="s">
        <v>26</v>
      </c>
      <c r="C121" s="18">
        <f>SUM(C122:C125)</f>
        <v>0</v>
      </c>
      <c r="D121" s="9">
        <f>((D138+D119+D120)/(1-C121))*C121</f>
        <v>0</v>
      </c>
    </row>
    <row r="122" spans="1:4" s="32" customFormat="1" ht="13.2" x14ac:dyDescent="0.25">
      <c r="A122" s="66"/>
      <c r="B122" s="66" t="s">
        <v>44</v>
      </c>
      <c r="C122" s="10">
        <f>'1 - Coordenador de Atendimento'!C122</f>
        <v>0</v>
      </c>
      <c r="D122" s="8">
        <f>((D138+D119+D120)/(1-C121))*C122</f>
        <v>0</v>
      </c>
    </row>
    <row r="123" spans="1:4" s="32" customFormat="1" ht="13.2" x14ac:dyDescent="0.25">
      <c r="A123" s="66"/>
      <c r="B123" s="66" t="s">
        <v>45</v>
      </c>
      <c r="C123" s="10">
        <f>'1 - Coordenador de Atendimento'!C123</f>
        <v>0</v>
      </c>
      <c r="D123" s="8">
        <f>((D138+D119+D120)/(1-C121))*C123</f>
        <v>0</v>
      </c>
    </row>
    <row r="124" spans="1:4" s="32" customFormat="1" ht="13.2" x14ac:dyDescent="0.25">
      <c r="A124" s="66"/>
      <c r="B124" s="66" t="s">
        <v>46</v>
      </c>
      <c r="C124" s="10">
        <f>'1 - Coordenador de Atendimento'!C124</f>
        <v>0</v>
      </c>
      <c r="D124" s="8">
        <f>((D138+D119+D120)/(1-C121))*C124</f>
        <v>0</v>
      </c>
    </row>
    <row r="125" spans="1:4" s="32" customFormat="1" ht="13.2" x14ac:dyDescent="0.25">
      <c r="A125" s="66"/>
      <c r="B125" s="66" t="s">
        <v>138</v>
      </c>
      <c r="C125" s="10">
        <f>'1 - Coordenador de Atendimento'!C125</f>
        <v>0</v>
      </c>
      <c r="D125" s="8">
        <f>((D138+D119+D120)/(1-C121))*C125</f>
        <v>0</v>
      </c>
    </row>
    <row r="126" spans="1:4" s="32" customFormat="1" ht="13.2" x14ac:dyDescent="0.25">
      <c r="A126" s="68"/>
      <c r="B126" s="71" t="s">
        <v>98</v>
      </c>
      <c r="C126" s="17"/>
      <c r="D126" s="13">
        <f>D119+D120+D121</f>
        <v>0</v>
      </c>
    </row>
    <row r="127" spans="1:4" s="32" customFormat="1" x14ac:dyDescent="0.25">
      <c r="A127" s="202" t="s">
        <v>143</v>
      </c>
      <c r="B127" s="203"/>
      <c r="C127" s="203"/>
      <c r="D127" s="203"/>
    </row>
    <row r="128" spans="1:4" s="32" customFormat="1" x14ac:dyDescent="0.25">
      <c r="A128" s="200" t="s">
        <v>144</v>
      </c>
      <c r="B128" s="201"/>
      <c r="C128" s="201"/>
      <c r="D128" s="201"/>
    </row>
    <row r="129" spans="1:4" s="90" customFormat="1" ht="30.6" customHeight="1" x14ac:dyDescent="0.25">
      <c r="A129" s="200" t="s">
        <v>145</v>
      </c>
      <c r="B129" s="201"/>
      <c r="C129" s="201"/>
      <c r="D129" s="201"/>
    </row>
    <row r="130" spans="1:4" s="32" customFormat="1" x14ac:dyDescent="0.25">
      <c r="A130" s="46"/>
      <c r="B130" s="46"/>
      <c r="C130" s="46"/>
      <c r="D130" s="46"/>
    </row>
    <row r="131" spans="1:4" s="32" customFormat="1" ht="13.2" x14ac:dyDescent="0.25">
      <c r="A131" s="151" t="s">
        <v>69</v>
      </c>
      <c r="B131" s="151"/>
      <c r="C131" s="151"/>
      <c r="D131" s="151"/>
    </row>
    <row r="132" spans="1:4" s="32" customFormat="1" ht="24" customHeight="1" x14ac:dyDescent="0.25">
      <c r="A132" s="68"/>
      <c r="B132" s="138" t="s">
        <v>28</v>
      </c>
      <c r="C132" s="138"/>
      <c r="D132" s="71" t="s">
        <v>29</v>
      </c>
    </row>
    <row r="133" spans="1:4" s="32" customFormat="1" ht="13.2" x14ac:dyDescent="0.25">
      <c r="A133" s="82" t="s">
        <v>2</v>
      </c>
      <c r="B133" s="140" t="s">
        <v>30</v>
      </c>
      <c r="C133" s="140"/>
      <c r="D133" s="11">
        <f>D34</f>
        <v>0</v>
      </c>
    </row>
    <row r="134" spans="1:4" s="32" customFormat="1" ht="13.2" x14ac:dyDescent="0.25">
      <c r="A134" s="82" t="s">
        <v>4</v>
      </c>
      <c r="B134" s="140" t="s">
        <v>70</v>
      </c>
      <c r="C134" s="140"/>
      <c r="D134" s="11">
        <f>D77</f>
        <v>0</v>
      </c>
    </row>
    <row r="135" spans="1:4" s="32" customFormat="1" ht="13.2" x14ac:dyDescent="0.25">
      <c r="A135" s="82" t="s">
        <v>5</v>
      </c>
      <c r="B135" s="140" t="s">
        <v>71</v>
      </c>
      <c r="C135" s="140"/>
      <c r="D135" s="11">
        <f>D88</f>
        <v>0</v>
      </c>
    </row>
    <row r="136" spans="1:4" s="81" customFormat="1" ht="24" customHeight="1" x14ac:dyDescent="0.3">
      <c r="A136" s="82" t="s">
        <v>6</v>
      </c>
      <c r="B136" s="140" t="s">
        <v>72</v>
      </c>
      <c r="C136" s="140"/>
      <c r="D136" s="11">
        <f>D107</f>
        <v>0</v>
      </c>
    </row>
    <row r="137" spans="1:4" s="32" customFormat="1" ht="13.2" x14ac:dyDescent="0.25">
      <c r="A137" s="82" t="s">
        <v>7</v>
      </c>
      <c r="B137" s="140" t="s">
        <v>73</v>
      </c>
      <c r="C137" s="140"/>
      <c r="D137" s="11">
        <f>D111</f>
        <v>0</v>
      </c>
    </row>
    <row r="138" spans="1:4" s="32" customFormat="1" ht="16.5" customHeight="1" x14ac:dyDescent="0.25">
      <c r="A138" s="138" t="s">
        <v>74</v>
      </c>
      <c r="B138" s="138"/>
      <c r="C138" s="138"/>
      <c r="D138" s="13">
        <f>SUM(D133:D137)</f>
        <v>0</v>
      </c>
    </row>
    <row r="139" spans="1:4" s="32" customFormat="1" ht="13.2" x14ac:dyDescent="0.25">
      <c r="A139" s="82" t="s">
        <v>8</v>
      </c>
      <c r="B139" s="141" t="s">
        <v>75</v>
      </c>
      <c r="C139" s="141"/>
      <c r="D139" s="11">
        <f>D126</f>
        <v>0</v>
      </c>
    </row>
    <row r="140" spans="1:4" s="32" customFormat="1" ht="16.5" customHeight="1" x14ac:dyDescent="0.25">
      <c r="A140" s="138" t="s">
        <v>31</v>
      </c>
      <c r="B140" s="138"/>
      <c r="C140" s="138"/>
      <c r="D140" s="13">
        <f>TRUNC((D138+D139),2)</f>
        <v>0</v>
      </c>
    </row>
    <row r="141" spans="1:4" s="32" customFormat="1" ht="12.75" customHeight="1" x14ac:dyDescent="0.25">
      <c r="A141" s="139" t="s">
        <v>101</v>
      </c>
      <c r="B141" s="139"/>
      <c r="C141" s="139"/>
      <c r="D141" s="139"/>
    </row>
    <row r="142" spans="1:4" hidden="1" x14ac:dyDescent="0.25"/>
    <row r="143" spans="1:4" hidden="1" x14ac:dyDescent="0.25"/>
    <row r="144" spans="1:4" hidden="1" x14ac:dyDescent="0.25"/>
    <row r="145" spans="3:3" hidden="1" x14ac:dyDescent="0.25">
      <c r="C145" s="83"/>
    </row>
    <row r="146" spans="3:3" hidden="1" x14ac:dyDescent="0.25"/>
    <row r="147" spans="3:3" hidden="1" x14ac:dyDescent="0.25"/>
    <row r="148" spans="3:3" hidden="1" x14ac:dyDescent="0.25"/>
    <row r="149" spans="3:3" hidden="1" x14ac:dyDescent="0.25"/>
    <row r="150" spans="3:3" hidden="1" x14ac:dyDescent="0.25"/>
    <row r="151" spans="3:3" hidden="1" x14ac:dyDescent="0.25"/>
    <row r="152" spans="3:3" hidden="1" x14ac:dyDescent="0.25"/>
    <row r="153" spans="3:3" hidden="1" x14ac:dyDescent="0.25"/>
    <row r="154" spans="3:3" hidden="1" x14ac:dyDescent="0.25"/>
    <row r="155" spans="3:3" hidden="1" x14ac:dyDescent="0.25"/>
    <row r="156" spans="3:3" hidden="1" x14ac:dyDescent="0.25"/>
    <row r="157" spans="3:3" hidden="1" x14ac:dyDescent="0.25"/>
    <row r="158" spans="3:3" hidden="1" x14ac:dyDescent="0.25"/>
    <row r="159" spans="3:3" hidden="1" x14ac:dyDescent="0.25"/>
    <row r="160" spans="3:3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t="12" customHeight="1" x14ac:dyDescent="0.25"/>
  </sheetData>
  <sheetProtection formatCells="0" formatColumns="0" formatRows="0" insertColumns="0" insertRows="0"/>
  <mergeCells count="78">
    <mergeCell ref="A141:D141"/>
    <mergeCell ref="B135:C135"/>
    <mergeCell ref="B136:C136"/>
    <mergeCell ref="B137:C137"/>
    <mergeCell ref="A138:C138"/>
    <mergeCell ref="B139:C139"/>
    <mergeCell ref="A140:C140"/>
    <mergeCell ref="B134:C134"/>
    <mergeCell ref="B113:C113"/>
    <mergeCell ref="B114:C114"/>
    <mergeCell ref="A115:D115"/>
    <mergeCell ref="A116:D116"/>
    <mergeCell ref="A117:D117"/>
    <mergeCell ref="A127:D127"/>
    <mergeCell ref="A128:D128"/>
    <mergeCell ref="A129:D129"/>
    <mergeCell ref="A131:D131"/>
    <mergeCell ref="B132:C132"/>
    <mergeCell ref="B133:C133"/>
    <mergeCell ref="B112:C112"/>
    <mergeCell ref="A80:D80"/>
    <mergeCell ref="A88:B88"/>
    <mergeCell ref="A90:D90"/>
    <mergeCell ref="A92:D92"/>
    <mergeCell ref="A94:D94"/>
    <mergeCell ref="A102:B102"/>
    <mergeCell ref="A104:D104"/>
    <mergeCell ref="A107:B107"/>
    <mergeCell ref="A109:D109"/>
    <mergeCell ref="B110:C110"/>
    <mergeCell ref="B111:C111"/>
    <mergeCell ref="A77:B77"/>
    <mergeCell ref="A49:D49"/>
    <mergeCell ref="A59:B59"/>
    <mergeCell ref="A60:D60"/>
    <mergeCell ref="A61:D61"/>
    <mergeCell ref="A62:D62"/>
    <mergeCell ref="A64:D64"/>
    <mergeCell ref="C68:D68"/>
    <mergeCell ref="C69:D69"/>
    <mergeCell ref="C70:D70"/>
    <mergeCell ref="A71:D71"/>
    <mergeCell ref="A72:D72"/>
    <mergeCell ref="A47:D47"/>
    <mergeCell ref="B32:C32"/>
    <mergeCell ref="B33:C33"/>
    <mergeCell ref="A34:C34"/>
    <mergeCell ref="A35:D35"/>
    <mergeCell ref="A36:D36"/>
    <mergeCell ref="A37:D37"/>
    <mergeCell ref="A38:D38"/>
    <mergeCell ref="A42:B42"/>
    <mergeCell ref="A44:B44"/>
    <mergeCell ref="A45:D45"/>
    <mergeCell ref="A46:D46"/>
    <mergeCell ref="B31:C31"/>
    <mergeCell ref="F17:H17"/>
    <mergeCell ref="B18:C18"/>
    <mergeCell ref="B19:C19"/>
    <mergeCell ref="A21:D21"/>
    <mergeCell ref="A22:D22"/>
    <mergeCell ref="B23:C23"/>
    <mergeCell ref="B24:C24"/>
    <mergeCell ref="B25:C25"/>
    <mergeCell ref="B26:C26"/>
    <mergeCell ref="B27:C27"/>
    <mergeCell ref="A30:D30"/>
    <mergeCell ref="A13:B13"/>
    <mergeCell ref="A14:D14"/>
    <mergeCell ref="B15:C15"/>
    <mergeCell ref="B16:C16"/>
    <mergeCell ref="B17:C17"/>
    <mergeCell ref="A12:B12"/>
    <mergeCell ref="A8:B8"/>
    <mergeCell ref="C8:D8"/>
    <mergeCell ref="A9:B9"/>
    <mergeCell ref="C9:D9"/>
    <mergeCell ref="A11:D11"/>
  </mergeCells>
  <pageMargins left="1.1811023622047245" right="0.39370078740157483" top="0.78740157480314965" bottom="0.78740157480314965" header="0.31496062992125984" footer="0.31496062992125984"/>
  <pageSetup paperSize="9" fitToHeight="4" orientation="portrait" r:id="rId1"/>
  <rowBreaks count="3" manualBreakCount="3">
    <brk id="36" min="3" max="3" man="1"/>
    <brk id="62" min="3" max="3" man="1"/>
    <brk id="89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XFA266"/>
  <sheetViews>
    <sheetView view="pageBreakPreview" zoomScaleNormal="100" zoomScaleSheetLayoutView="100" workbookViewId="0">
      <selection activeCell="C10" sqref="C10"/>
    </sheetView>
  </sheetViews>
  <sheetFormatPr defaultColWidth="0" defaultRowHeight="12" customHeight="1" zeroHeight="1" x14ac:dyDescent="0.25"/>
  <cols>
    <col min="1" max="1" width="5" style="23" customWidth="1"/>
    <col min="2" max="2" width="40.109375" style="23" customWidth="1"/>
    <col min="3" max="3" width="18" style="23" customWidth="1"/>
    <col min="4" max="4" width="18.21875" style="23" customWidth="1"/>
    <col min="5" max="5" width="6" style="23" hidden="1"/>
    <col min="6" max="16381" width="9.109375" style="23" hidden="1"/>
    <col min="16382" max="16384" width="8.5546875" style="23" hidden="1"/>
  </cols>
  <sheetData>
    <row r="1" spans="1:4" ht="13.2" x14ac:dyDescent="0.25">
      <c r="A1" s="1" t="s">
        <v>103</v>
      </c>
      <c r="B1" s="21"/>
      <c r="C1" s="21"/>
      <c r="D1" s="22"/>
    </row>
    <row r="2" spans="1:4" ht="13.2" x14ac:dyDescent="0.25">
      <c r="A2" s="1" t="s">
        <v>104</v>
      </c>
      <c r="B2" s="24"/>
      <c r="C2" s="25"/>
      <c r="D2" s="26"/>
    </row>
    <row r="3" spans="1:4" ht="13.2" x14ac:dyDescent="0.25">
      <c r="A3" s="1" t="s">
        <v>105</v>
      </c>
      <c r="B3" s="24"/>
      <c r="C3" s="24"/>
      <c r="D3" s="27"/>
    </row>
    <row r="4" spans="1:4" ht="13.2" x14ac:dyDescent="0.25">
      <c r="A4" s="1" t="s">
        <v>106</v>
      </c>
      <c r="B4" s="24"/>
      <c r="C4" s="24"/>
      <c r="D4" s="27"/>
    </row>
    <row r="5" spans="1:4" ht="13.2" x14ac:dyDescent="0.25">
      <c r="A5" s="1" t="s">
        <v>107</v>
      </c>
      <c r="B5" s="24"/>
      <c r="C5" s="24"/>
      <c r="D5" s="27"/>
    </row>
    <row r="6" spans="1:4" x14ac:dyDescent="0.25">
      <c r="A6" s="28"/>
      <c r="B6" s="29"/>
      <c r="C6" s="29"/>
      <c r="D6" s="30"/>
    </row>
    <row r="7" spans="1:4" x14ac:dyDescent="0.25">
      <c r="A7" s="31"/>
      <c r="B7" s="31"/>
      <c r="C7" s="31"/>
      <c r="D7" s="31"/>
    </row>
    <row r="8" spans="1:4" ht="12.75" customHeight="1" x14ac:dyDescent="0.25">
      <c r="A8" s="195" t="s">
        <v>110</v>
      </c>
      <c r="B8" s="195"/>
      <c r="C8" s="196" t="s">
        <v>130</v>
      </c>
      <c r="D8" s="196"/>
    </row>
    <row r="9" spans="1:4" ht="13.2" x14ac:dyDescent="0.25">
      <c r="A9" s="195" t="s">
        <v>33</v>
      </c>
      <c r="B9" s="195"/>
      <c r="C9" s="263" t="s">
        <v>323</v>
      </c>
      <c r="D9" s="196"/>
    </row>
    <row r="10" spans="1:4" s="32" customFormat="1" x14ac:dyDescent="0.25"/>
    <row r="11" spans="1:4" s="32" customFormat="1" ht="13.2" x14ac:dyDescent="0.25">
      <c r="A11" s="197" t="s">
        <v>34</v>
      </c>
      <c r="B11" s="197"/>
      <c r="C11" s="197"/>
      <c r="D11" s="197"/>
    </row>
    <row r="12" spans="1:4" s="32" customFormat="1" ht="26.4" x14ac:dyDescent="0.25">
      <c r="A12" s="191" t="s">
        <v>48</v>
      </c>
      <c r="B12" s="191"/>
      <c r="C12" s="33" t="s">
        <v>35</v>
      </c>
      <c r="D12" s="33" t="s">
        <v>36</v>
      </c>
    </row>
    <row r="13" spans="1:4" s="32" customFormat="1" ht="25.2" customHeight="1" x14ac:dyDescent="0.25">
      <c r="A13" s="204" t="s">
        <v>152</v>
      </c>
      <c r="B13" s="205"/>
      <c r="C13" s="2" t="s">
        <v>132</v>
      </c>
      <c r="D13" s="12">
        <v>1</v>
      </c>
    </row>
    <row r="14" spans="1:4" s="32" customFormat="1" ht="13.2" x14ac:dyDescent="0.25">
      <c r="A14" s="206"/>
      <c r="B14" s="207"/>
      <c r="C14" s="207"/>
      <c r="D14" s="207"/>
    </row>
    <row r="15" spans="1:4" s="32" customFormat="1" ht="13.2" x14ac:dyDescent="0.25">
      <c r="A15" s="34" t="s">
        <v>2</v>
      </c>
      <c r="B15" s="195" t="s">
        <v>122</v>
      </c>
      <c r="C15" s="195"/>
      <c r="D15" s="3"/>
    </row>
    <row r="16" spans="1:4" s="32" customFormat="1" ht="13.2" x14ac:dyDescent="0.25">
      <c r="A16" s="34" t="s">
        <v>4</v>
      </c>
      <c r="B16" s="195" t="s">
        <v>37</v>
      </c>
      <c r="C16" s="195"/>
      <c r="D16" s="35" t="s">
        <v>109</v>
      </c>
    </row>
    <row r="17" spans="1:8" s="32" customFormat="1" ht="13.2" x14ac:dyDescent="0.25">
      <c r="A17" s="34" t="s">
        <v>5</v>
      </c>
      <c r="B17" s="195" t="s">
        <v>79</v>
      </c>
      <c r="C17" s="195"/>
      <c r="D17" s="4"/>
      <c r="F17" s="192"/>
      <c r="G17" s="192"/>
      <c r="H17" s="192"/>
    </row>
    <row r="18" spans="1:8" s="32" customFormat="1" ht="28.5" customHeight="1" x14ac:dyDescent="0.25">
      <c r="A18" s="34" t="s">
        <v>6</v>
      </c>
      <c r="B18" s="193" t="s">
        <v>108</v>
      </c>
      <c r="C18" s="194"/>
      <c r="D18" s="4"/>
    </row>
    <row r="19" spans="1:8" s="32" customFormat="1" ht="13.2" x14ac:dyDescent="0.25">
      <c r="A19" s="34" t="s">
        <v>7</v>
      </c>
      <c r="B19" s="195" t="s">
        <v>38</v>
      </c>
      <c r="C19" s="195"/>
      <c r="D19" s="82">
        <v>12</v>
      </c>
    </row>
    <row r="20" spans="1:8" s="32" customFormat="1" x14ac:dyDescent="0.25">
      <c r="A20" s="37"/>
      <c r="B20" s="37"/>
      <c r="C20" s="38"/>
      <c r="D20" s="37"/>
    </row>
    <row r="21" spans="1:8" s="32" customFormat="1" ht="13.2" x14ac:dyDescent="0.25">
      <c r="A21" s="190" t="s">
        <v>39</v>
      </c>
      <c r="B21" s="190"/>
      <c r="C21" s="190"/>
      <c r="D21" s="190"/>
    </row>
    <row r="22" spans="1:8" s="32" customFormat="1" ht="30" customHeight="1" x14ac:dyDescent="0.25">
      <c r="A22" s="191" t="s">
        <v>40</v>
      </c>
      <c r="B22" s="191"/>
      <c r="C22" s="191"/>
      <c r="D22" s="191"/>
    </row>
    <row r="23" spans="1:8" s="32" customFormat="1" ht="105.6" x14ac:dyDescent="0.25">
      <c r="A23" s="34">
        <v>1</v>
      </c>
      <c r="B23" s="189" t="s">
        <v>76</v>
      </c>
      <c r="C23" s="189"/>
      <c r="D23" s="82" t="s">
        <v>139</v>
      </c>
    </row>
    <row r="24" spans="1:8" s="32" customFormat="1" ht="13.2" x14ac:dyDescent="0.25">
      <c r="A24" s="34">
        <v>2</v>
      </c>
      <c r="B24" s="189" t="s">
        <v>77</v>
      </c>
      <c r="C24" s="189"/>
      <c r="D24" s="137"/>
    </row>
    <row r="25" spans="1:8" s="32" customFormat="1" ht="13.2" x14ac:dyDescent="0.25">
      <c r="A25" s="34">
        <v>3</v>
      </c>
      <c r="B25" s="189" t="s">
        <v>78</v>
      </c>
      <c r="C25" s="189"/>
      <c r="D25" s="39"/>
    </row>
    <row r="26" spans="1:8" s="32" customFormat="1" ht="13.2" x14ac:dyDescent="0.25">
      <c r="A26" s="34">
        <v>4</v>
      </c>
      <c r="B26" s="189" t="s">
        <v>41</v>
      </c>
      <c r="C26" s="189"/>
      <c r="D26" s="82" t="s">
        <v>152</v>
      </c>
    </row>
    <row r="27" spans="1:8" s="32" customFormat="1" ht="13.2" x14ac:dyDescent="0.25">
      <c r="A27" s="34">
        <v>5</v>
      </c>
      <c r="B27" s="189" t="s">
        <v>42</v>
      </c>
      <c r="C27" s="189"/>
      <c r="D27" s="3"/>
    </row>
    <row r="28" spans="1:8" s="32" customFormat="1" ht="13.2" x14ac:dyDescent="0.25">
      <c r="A28" s="40"/>
      <c r="B28" s="40"/>
      <c r="C28" s="40"/>
      <c r="D28" s="41"/>
    </row>
    <row r="29" spans="1:8" s="32" customFormat="1" ht="13.2" x14ac:dyDescent="0.25">
      <c r="A29" s="40"/>
      <c r="B29" s="40"/>
      <c r="C29" s="40"/>
      <c r="D29" s="41"/>
    </row>
    <row r="30" spans="1:8" s="32" customFormat="1" ht="13.2" x14ac:dyDescent="0.25">
      <c r="A30" s="190" t="s">
        <v>43</v>
      </c>
      <c r="B30" s="190"/>
      <c r="C30" s="190"/>
      <c r="D30" s="190"/>
    </row>
    <row r="31" spans="1:8" s="32" customFormat="1" ht="13.2" x14ac:dyDescent="0.25">
      <c r="A31" s="77">
        <v>1</v>
      </c>
      <c r="B31" s="191" t="s">
        <v>0</v>
      </c>
      <c r="C31" s="191"/>
      <c r="D31" s="77" t="s">
        <v>1</v>
      </c>
    </row>
    <row r="32" spans="1:8" s="32" customFormat="1" ht="13.2" x14ac:dyDescent="0.25">
      <c r="A32" s="43" t="s">
        <v>2</v>
      </c>
      <c r="B32" s="189" t="s">
        <v>3</v>
      </c>
      <c r="C32" s="189"/>
      <c r="D32" s="5"/>
    </row>
    <row r="33" spans="1:4" s="32" customFormat="1" ht="13.2" x14ac:dyDescent="0.25">
      <c r="A33" s="43" t="s">
        <v>4</v>
      </c>
      <c r="B33" s="189" t="s">
        <v>11</v>
      </c>
      <c r="C33" s="189"/>
      <c r="D33" s="44"/>
    </row>
    <row r="34" spans="1:4" s="32" customFormat="1" ht="15" customHeight="1" x14ac:dyDescent="0.25">
      <c r="A34" s="163" t="s">
        <v>81</v>
      </c>
      <c r="B34" s="164"/>
      <c r="C34" s="165"/>
      <c r="D34" s="45">
        <f>SUM(D32:D33)</f>
        <v>0</v>
      </c>
    </row>
    <row r="35" spans="1:4" s="32" customFormat="1" ht="24" customHeight="1" x14ac:dyDescent="0.25">
      <c r="A35" s="166" t="s">
        <v>111</v>
      </c>
      <c r="B35" s="167"/>
      <c r="C35" s="167"/>
      <c r="D35" s="167"/>
    </row>
    <row r="36" spans="1:4" s="32" customFormat="1" ht="13.2" x14ac:dyDescent="0.25">
      <c r="A36" s="168"/>
      <c r="B36" s="169"/>
      <c r="C36" s="169"/>
      <c r="D36" s="169"/>
    </row>
    <row r="37" spans="1:4" s="32" customFormat="1" ht="15" customHeight="1" x14ac:dyDescent="0.25">
      <c r="A37" s="168" t="s">
        <v>49</v>
      </c>
      <c r="B37" s="169"/>
      <c r="C37" s="169"/>
      <c r="D37" s="169"/>
    </row>
    <row r="38" spans="1:4" s="46" customFormat="1" ht="15" customHeight="1" x14ac:dyDescent="0.25">
      <c r="A38" s="168" t="s">
        <v>50</v>
      </c>
      <c r="B38" s="169"/>
      <c r="C38" s="169"/>
      <c r="D38" s="169"/>
    </row>
    <row r="39" spans="1:4" s="32" customFormat="1" ht="25.5" customHeight="1" x14ac:dyDescent="0.25">
      <c r="A39" s="47" t="s">
        <v>51</v>
      </c>
      <c r="B39" s="47" t="s">
        <v>57</v>
      </c>
      <c r="C39" s="47" t="s">
        <v>15</v>
      </c>
      <c r="D39" s="47" t="s">
        <v>1</v>
      </c>
    </row>
    <row r="40" spans="1:4" s="32" customFormat="1" ht="13.2" x14ac:dyDescent="0.25">
      <c r="A40" s="48" t="s">
        <v>2</v>
      </c>
      <c r="B40" s="49" t="s">
        <v>112</v>
      </c>
      <c r="C40" s="50">
        <f>'1 - Coordenador de Atendimento'!C40</f>
        <v>8.3299999999999999E-2</v>
      </c>
      <c r="D40" s="51">
        <f>C40*D34</f>
        <v>0</v>
      </c>
    </row>
    <row r="41" spans="1:4" s="32" customFormat="1" ht="26.4" x14ac:dyDescent="0.25">
      <c r="A41" s="48" t="s">
        <v>4</v>
      </c>
      <c r="B41" s="49" t="s">
        <v>128</v>
      </c>
      <c r="C41" s="50">
        <f>'1 - Coordenador de Atendimento'!C41</f>
        <v>2.7777777777777776E-2</v>
      </c>
      <c r="D41" s="51">
        <f>D34*C41</f>
        <v>0</v>
      </c>
    </row>
    <row r="42" spans="1:4" s="32" customFormat="1" ht="13.2" x14ac:dyDescent="0.25">
      <c r="A42" s="146" t="s">
        <v>99</v>
      </c>
      <c r="B42" s="146"/>
      <c r="C42" s="53">
        <f>SUM(C40:C41)</f>
        <v>0.11107777777777778</v>
      </c>
      <c r="D42" s="54">
        <f>SUM(D40:D41)</f>
        <v>0</v>
      </c>
    </row>
    <row r="43" spans="1:4" s="32" customFormat="1" ht="26.4" x14ac:dyDescent="0.25">
      <c r="A43" s="48" t="s">
        <v>5</v>
      </c>
      <c r="B43" s="49" t="s">
        <v>100</v>
      </c>
      <c r="C43" s="52">
        <f>'1 - Coordenador de Atendimento'!C43</f>
        <v>3.7544288888888888E-2</v>
      </c>
      <c r="D43" s="51">
        <f>D34*C43</f>
        <v>0</v>
      </c>
    </row>
    <row r="44" spans="1:4" s="32" customFormat="1" ht="13.2" x14ac:dyDescent="0.25">
      <c r="A44" s="146" t="s">
        <v>80</v>
      </c>
      <c r="B44" s="146"/>
      <c r="C44" s="53">
        <f>SUM(C42:C43)</f>
        <v>0.14862206666666666</v>
      </c>
      <c r="D44" s="54">
        <f>SUM(D42:D43)</f>
        <v>0</v>
      </c>
    </row>
    <row r="45" spans="1:4" s="32" customFormat="1" ht="53.25" customHeight="1" x14ac:dyDescent="0.25">
      <c r="A45" s="170" t="s">
        <v>113</v>
      </c>
      <c r="B45" s="171"/>
      <c r="C45" s="171"/>
      <c r="D45" s="172"/>
    </row>
    <row r="46" spans="1:4" s="32" customFormat="1" ht="40.5" customHeight="1" x14ac:dyDescent="0.25">
      <c r="A46" s="173" t="s">
        <v>114</v>
      </c>
      <c r="B46" s="174"/>
      <c r="C46" s="174"/>
      <c r="D46" s="175"/>
    </row>
    <row r="47" spans="1:4" s="32" customFormat="1" ht="51.75" customHeight="1" x14ac:dyDescent="0.25">
      <c r="A47" s="176" t="s">
        <v>115</v>
      </c>
      <c r="B47" s="177"/>
      <c r="C47" s="177"/>
      <c r="D47" s="178"/>
    </row>
    <row r="48" spans="1:4" s="32" customFormat="1" ht="15" customHeight="1" x14ac:dyDescent="0.25">
      <c r="A48" s="55"/>
      <c r="B48" s="56"/>
      <c r="C48" s="56"/>
      <c r="D48" s="56"/>
    </row>
    <row r="49" spans="1:4" s="32" customFormat="1" ht="25.5" customHeight="1" x14ac:dyDescent="0.25">
      <c r="A49" s="142" t="s">
        <v>52</v>
      </c>
      <c r="B49" s="143"/>
      <c r="C49" s="143"/>
      <c r="D49" s="143"/>
    </row>
    <row r="50" spans="1:4" s="32" customFormat="1" ht="17.25" customHeight="1" x14ac:dyDescent="0.25">
      <c r="A50" s="57" t="s">
        <v>56</v>
      </c>
      <c r="B50" s="57" t="s">
        <v>58</v>
      </c>
      <c r="C50" s="57" t="s">
        <v>15</v>
      </c>
      <c r="D50" s="57" t="s">
        <v>1</v>
      </c>
    </row>
    <row r="51" spans="1:4" s="32" customFormat="1" ht="13.2" x14ac:dyDescent="0.25">
      <c r="A51" s="58" t="s">
        <v>2</v>
      </c>
      <c r="B51" s="59" t="s">
        <v>16</v>
      </c>
      <c r="C51" s="91">
        <f>'1 - Coordenador de Atendimento'!C51</f>
        <v>0.2</v>
      </c>
      <c r="D51" s="61">
        <f>D34*C51</f>
        <v>0</v>
      </c>
    </row>
    <row r="52" spans="1:4" s="32" customFormat="1" ht="13.2" x14ac:dyDescent="0.25">
      <c r="A52" s="58" t="s">
        <v>4</v>
      </c>
      <c r="B52" s="59" t="s">
        <v>18</v>
      </c>
      <c r="C52" s="60">
        <f>'1 - Coordenador de Atendimento'!C52</f>
        <v>2.5000000000000001E-2</v>
      </c>
      <c r="D52" s="61">
        <f>D34*C52</f>
        <v>0</v>
      </c>
    </row>
    <row r="53" spans="1:4" s="32" customFormat="1" ht="13.2" x14ac:dyDescent="0.25">
      <c r="A53" s="58" t="s">
        <v>5</v>
      </c>
      <c r="B53" s="59" t="s">
        <v>53</v>
      </c>
      <c r="C53" s="91">
        <f>'1 - Coordenador de Atendimento'!C53</f>
        <v>0</v>
      </c>
      <c r="D53" s="61">
        <f>D34*C53</f>
        <v>0</v>
      </c>
    </row>
    <row r="54" spans="1:4" s="32" customFormat="1" ht="13.2" x14ac:dyDescent="0.25">
      <c r="A54" s="58" t="s">
        <v>6</v>
      </c>
      <c r="B54" s="59" t="s">
        <v>54</v>
      </c>
      <c r="C54" s="60">
        <f>'1 - Coordenador de Atendimento'!C54</f>
        <v>1.4999999999999999E-2</v>
      </c>
      <c r="D54" s="61">
        <f>D34*C54</f>
        <v>0</v>
      </c>
    </row>
    <row r="55" spans="1:4" s="32" customFormat="1" ht="13.2" x14ac:dyDescent="0.25">
      <c r="A55" s="58" t="s">
        <v>7</v>
      </c>
      <c r="B55" s="59" t="s">
        <v>55</v>
      </c>
      <c r="C55" s="60">
        <f>'1 - Coordenador de Atendimento'!C55</f>
        <v>0.01</v>
      </c>
      <c r="D55" s="61">
        <f>D34*C55</f>
        <v>0</v>
      </c>
    </row>
    <row r="56" spans="1:4" s="32" customFormat="1" ht="13.2" x14ac:dyDescent="0.25">
      <c r="A56" s="58" t="s">
        <v>8</v>
      </c>
      <c r="B56" s="59" t="s">
        <v>20</v>
      </c>
      <c r="C56" s="60">
        <f>'1 - Coordenador de Atendimento'!C56</f>
        <v>6.0000000000000001E-3</v>
      </c>
      <c r="D56" s="61">
        <f>D34*C56</f>
        <v>0</v>
      </c>
    </row>
    <row r="57" spans="1:4" s="32" customFormat="1" ht="13.2" x14ac:dyDescent="0.25">
      <c r="A57" s="58" t="s">
        <v>9</v>
      </c>
      <c r="B57" s="59" t="s">
        <v>17</v>
      </c>
      <c r="C57" s="60">
        <f>'1 - Coordenador de Atendimento'!C57</f>
        <v>2E-3</v>
      </c>
      <c r="D57" s="61">
        <f>D34*C57</f>
        <v>0</v>
      </c>
    </row>
    <row r="58" spans="1:4" s="32" customFormat="1" ht="13.2" x14ac:dyDescent="0.25">
      <c r="A58" s="58" t="s">
        <v>10</v>
      </c>
      <c r="B58" s="59" t="s">
        <v>19</v>
      </c>
      <c r="C58" s="60">
        <f>'1 - Coordenador de Atendimento'!C58</f>
        <v>0.08</v>
      </c>
      <c r="D58" s="61">
        <f>D34*C58</f>
        <v>0</v>
      </c>
    </row>
    <row r="59" spans="1:4" s="32" customFormat="1" ht="13.2" x14ac:dyDescent="0.25">
      <c r="A59" s="179" t="s">
        <v>82</v>
      </c>
      <c r="B59" s="179"/>
      <c r="C59" s="63">
        <f>SUM(C51:C58)</f>
        <v>0.33800000000000002</v>
      </c>
      <c r="D59" s="64">
        <f>SUM(D51:D58)</f>
        <v>0</v>
      </c>
    </row>
    <row r="60" spans="1:4" s="32" customFormat="1" ht="20.399999999999999" customHeight="1" x14ac:dyDescent="0.25">
      <c r="A60" s="180" t="s">
        <v>140</v>
      </c>
      <c r="B60" s="181"/>
      <c r="C60" s="181"/>
      <c r="D60" s="182"/>
    </row>
    <row r="61" spans="1:4" s="32" customFormat="1" ht="17.399999999999999" customHeight="1" x14ac:dyDescent="0.25">
      <c r="A61" s="183" t="s">
        <v>141</v>
      </c>
      <c r="B61" s="184"/>
      <c r="C61" s="184"/>
      <c r="D61" s="185"/>
    </row>
    <row r="62" spans="1:4" s="32" customFormat="1" ht="22.2" customHeight="1" x14ac:dyDescent="0.25">
      <c r="A62" s="186" t="s">
        <v>142</v>
      </c>
      <c r="B62" s="187"/>
      <c r="C62" s="187"/>
      <c r="D62" s="188"/>
    </row>
    <row r="63" spans="1:4" s="32" customFormat="1" ht="15" customHeight="1" x14ac:dyDescent="0.25">
      <c r="A63" s="56"/>
      <c r="B63" s="56"/>
      <c r="C63" s="56"/>
      <c r="D63" s="56"/>
    </row>
    <row r="64" spans="1:4" s="32" customFormat="1" ht="15" customHeight="1" x14ac:dyDescent="0.25">
      <c r="A64" s="142" t="s">
        <v>59</v>
      </c>
      <c r="B64" s="143"/>
      <c r="C64" s="143"/>
      <c r="D64" s="143"/>
    </row>
    <row r="65" spans="1:4" s="32" customFormat="1" ht="39.6" x14ac:dyDescent="0.25">
      <c r="A65" s="65" t="s">
        <v>61</v>
      </c>
      <c r="B65" s="65" t="s">
        <v>12</v>
      </c>
      <c r="C65" s="65" t="s">
        <v>32</v>
      </c>
      <c r="D65" s="65" t="s">
        <v>47</v>
      </c>
    </row>
    <row r="66" spans="1:4" s="32" customFormat="1" ht="13.2" x14ac:dyDescent="0.25">
      <c r="A66" s="34" t="s">
        <v>2</v>
      </c>
      <c r="B66" s="66" t="s">
        <v>133</v>
      </c>
      <c r="C66" s="5">
        <f>'1 - Coordenador de Atendimento'!C66</f>
        <v>0</v>
      </c>
      <c r="D66" s="8">
        <f>IF((C66*24*2)-(D32*6%)&gt;0,(C66*24*2)-(D32*6%),0)</f>
        <v>0</v>
      </c>
    </row>
    <row r="67" spans="1:4" s="32" customFormat="1" ht="33.6" x14ac:dyDescent="0.25">
      <c r="A67" s="34" t="s">
        <v>4</v>
      </c>
      <c r="B67" s="67" t="s">
        <v>134</v>
      </c>
      <c r="C67" s="5">
        <f>'1 - Coordenador de Atendimento'!C67</f>
        <v>0</v>
      </c>
      <c r="D67" s="8">
        <f>C67*24</f>
        <v>0</v>
      </c>
    </row>
    <row r="68" spans="1:4" s="32" customFormat="1" ht="23.4" x14ac:dyDescent="0.25">
      <c r="A68" s="34" t="s">
        <v>5</v>
      </c>
      <c r="B68" s="66" t="s">
        <v>129</v>
      </c>
      <c r="C68" s="152">
        <f>'1 - Coordenador de Atendimento'!C68:D68</f>
        <v>0</v>
      </c>
      <c r="D68" s="153"/>
    </row>
    <row r="69" spans="1:4" s="32" customFormat="1" ht="23.4" x14ac:dyDescent="0.25">
      <c r="A69" s="34" t="s">
        <v>6</v>
      </c>
      <c r="B69" s="66" t="s">
        <v>116</v>
      </c>
      <c r="C69" s="152">
        <f>'1 - Coordenador de Atendimento'!C69:D69</f>
        <v>0</v>
      </c>
      <c r="D69" s="153"/>
    </row>
    <row r="70" spans="1:4" s="32" customFormat="1" ht="13.2" x14ac:dyDescent="0.25">
      <c r="A70" s="68"/>
      <c r="B70" s="71" t="s">
        <v>83</v>
      </c>
      <c r="C70" s="156">
        <f>D66+D67+C68+C69</f>
        <v>0</v>
      </c>
      <c r="D70" s="157"/>
    </row>
    <row r="71" spans="1:4" s="32" customFormat="1" ht="24.6" customHeight="1" x14ac:dyDescent="0.25">
      <c r="A71" s="158" t="s">
        <v>123</v>
      </c>
      <c r="B71" s="159"/>
      <c r="C71" s="159"/>
      <c r="D71" s="159"/>
    </row>
    <row r="72" spans="1:4" s="32" customFormat="1" ht="29.25" customHeight="1" x14ac:dyDescent="0.25">
      <c r="A72" s="142" t="s">
        <v>60</v>
      </c>
      <c r="B72" s="143"/>
      <c r="C72" s="143"/>
      <c r="D72" s="143"/>
    </row>
    <row r="73" spans="1:4" s="32" customFormat="1" ht="26.4" x14ac:dyDescent="0.25">
      <c r="A73" s="47">
        <v>2</v>
      </c>
      <c r="B73" s="47" t="s">
        <v>62</v>
      </c>
      <c r="C73" s="47" t="s">
        <v>15</v>
      </c>
      <c r="D73" s="47" t="s">
        <v>1</v>
      </c>
    </row>
    <row r="74" spans="1:4" s="32" customFormat="1" ht="26.4" x14ac:dyDescent="0.25">
      <c r="A74" s="82" t="s">
        <v>51</v>
      </c>
      <c r="B74" s="70" t="s">
        <v>57</v>
      </c>
      <c r="C74" s="15">
        <f>C44</f>
        <v>0.14862206666666666</v>
      </c>
      <c r="D74" s="11">
        <f>D44</f>
        <v>0</v>
      </c>
    </row>
    <row r="75" spans="1:4" s="32" customFormat="1" ht="13.2" x14ac:dyDescent="0.25">
      <c r="A75" s="82" t="s">
        <v>56</v>
      </c>
      <c r="B75" s="70" t="s">
        <v>58</v>
      </c>
      <c r="C75" s="15">
        <f>C59</f>
        <v>0.33800000000000002</v>
      </c>
      <c r="D75" s="11">
        <f>D59</f>
        <v>0</v>
      </c>
    </row>
    <row r="76" spans="1:4" s="32" customFormat="1" ht="13.2" x14ac:dyDescent="0.25">
      <c r="A76" s="82" t="s">
        <v>61</v>
      </c>
      <c r="B76" s="70" t="s">
        <v>12</v>
      </c>
      <c r="C76" s="15" t="s">
        <v>63</v>
      </c>
      <c r="D76" s="11">
        <f>C70</f>
        <v>0</v>
      </c>
    </row>
    <row r="77" spans="1:4" s="32" customFormat="1" ht="13.2" x14ac:dyDescent="0.25">
      <c r="A77" s="138" t="s">
        <v>84</v>
      </c>
      <c r="B77" s="138"/>
      <c r="C77" s="14" t="s">
        <v>63</v>
      </c>
      <c r="D77" s="13">
        <f>SUM(D74:D76)</f>
        <v>0</v>
      </c>
    </row>
    <row r="78" spans="1:4" s="32" customFormat="1" x14ac:dyDescent="0.25">
      <c r="A78" s="72"/>
      <c r="B78" s="73"/>
      <c r="C78" s="73"/>
      <c r="D78" s="73"/>
    </row>
    <row r="79" spans="1:4" s="32" customFormat="1" x14ac:dyDescent="0.25">
      <c r="A79" s="72"/>
      <c r="B79" s="73"/>
      <c r="C79" s="73"/>
      <c r="D79" s="73"/>
    </row>
    <row r="80" spans="1:4" s="32" customFormat="1" ht="27" customHeight="1" x14ac:dyDescent="0.25">
      <c r="A80" s="142" t="s">
        <v>85</v>
      </c>
      <c r="B80" s="143"/>
      <c r="C80" s="143"/>
      <c r="D80" s="143"/>
    </row>
    <row r="81" spans="1:4" s="32" customFormat="1" ht="18.75" customHeight="1" x14ac:dyDescent="0.25">
      <c r="A81" s="47">
        <v>3</v>
      </c>
      <c r="B81" s="47" t="s">
        <v>21</v>
      </c>
      <c r="C81" s="47" t="s">
        <v>15</v>
      </c>
      <c r="D81" s="47" t="s">
        <v>1</v>
      </c>
    </row>
    <row r="82" spans="1:4" s="32" customFormat="1" ht="13.2" x14ac:dyDescent="0.25">
      <c r="A82" s="82" t="s">
        <v>2</v>
      </c>
      <c r="B82" s="74" t="s">
        <v>22</v>
      </c>
      <c r="C82" s="6">
        <f>'1 - Coordenador de Atendimento'!C82</f>
        <v>4.1999999999999997E-3</v>
      </c>
      <c r="D82" s="11">
        <f t="shared" ref="D82:D87" si="0">D$34*C82</f>
        <v>0</v>
      </c>
    </row>
    <row r="83" spans="1:4" s="32" customFormat="1" ht="51" customHeight="1" x14ac:dyDescent="0.25">
      <c r="A83" s="82" t="s">
        <v>4</v>
      </c>
      <c r="B83" s="74" t="s">
        <v>124</v>
      </c>
      <c r="C83" s="6">
        <f>'1 - Coordenador de Atendimento'!C83</f>
        <v>3.3599999999999998E-4</v>
      </c>
      <c r="D83" s="11">
        <f t="shared" si="0"/>
        <v>0</v>
      </c>
    </row>
    <row r="84" spans="1:4" s="32" customFormat="1" ht="75.599999999999994" x14ac:dyDescent="0.25">
      <c r="A84" s="82" t="s">
        <v>5</v>
      </c>
      <c r="B84" s="74" t="s">
        <v>125</v>
      </c>
      <c r="C84" s="6">
        <f>'1 - Coordenador de Atendimento'!C84</f>
        <v>5.6784000000000001E-4</v>
      </c>
      <c r="D84" s="11">
        <f t="shared" si="0"/>
        <v>0</v>
      </c>
    </row>
    <row r="85" spans="1:4" s="32" customFormat="1" ht="13.2" x14ac:dyDescent="0.25">
      <c r="A85" s="82" t="s">
        <v>6</v>
      </c>
      <c r="B85" s="74" t="s">
        <v>23</v>
      </c>
      <c r="C85" s="6">
        <f>'1 - Coordenador de Atendimento'!C85</f>
        <v>1.9400000000000001E-2</v>
      </c>
      <c r="D85" s="11">
        <f t="shared" si="0"/>
        <v>0</v>
      </c>
    </row>
    <row r="86" spans="1:4" s="32" customFormat="1" ht="76.8" x14ac:dyDescent="0.25">
      <c r="A86" s="82" t="s">
        <v>7</v>
      </c>
      <c r="B86" s="74" t="s">
        <v>126</v>
      </c>
      <c r="C86" s="6">
        <f>'1 - Coordenador de Atendimento'!C86</f>
        <v>6.5572000000000009E-3</v>
      </c>
      <c r="D86" s="11">
        <f t="shared" si="0"/>
        <v>0</v>
      </c>
    </row>
    <row r="87" spans="1:4" s="32" customFormat="1" ht="75.599999999999994" x14ac:dyDescent="0.25">
      <c r="A87" s="82" t="s">
        <v>8</v>
      </c>
      <c r="B87" s="74" t="s">
        <v>127</v>
      </c>
      <c r="C87" s="6">
        <f>'1 - Coordenador de Atendimento'!C87</f>
        <v>2.6228800000000002E-3</v>
      </c>
      <c r="D87" s="11">
        <f t="shared" si="0"/>
        <v>0</v>
      </c>
    </row>
    <row r="88" spans="1:4" s="32" customFormat="1" ht="13.2" x14ac:dyDescent="0.25">
      <c r="A88" s="138" t="s">
        <v>86</v>
      </c>
      <c r="B88" s="138"/>
      <c r="C88" s="16">
        <f>SUM(C82:C87)</f>
        <v>3.3683919999999999E-2</v>
      </c>
      <c r="D88" s="13">
        <f>SUM(D82:D87)</f>
        <v>0</v>
      </c>
    </row>
    <row r="89" spans="1:4" s="32" customFormat="1" ht="13.2" x14ac:dyDescent="0.25">
      <c r="A89" s="55"/>
      <c r="B89" s="56"/>
      <c r="C89" s="56"/>
      <c r="D89" s="56"/>
    </row>
    <row r="90" spans="1:4" s="32" customFormat="1" ht="13.2" x14ac:dyDescent="0.25">
      <c r="A90" s="142" t="s">
        <v>64</v>
      </c>
      <c r="B90" s="143"/>
      <c r="C90" s="143"/>
      <c r="D90" s="143"/>
    </row>
    <row r="91" spans="1:4" s="32" customFormat="1" x14ac:dyDescent="0.25"/>
    <row r="92" spans="1:4" s="32" customFormat="1" ht="51" customHeight="1" x14ac:dyDescent="0.25">
      <c r="A92" s="160" t="s">
        <v>117</v>
      </c>
      <c r="B92" s="161"/>
      <c r="C92" s="161"/>
      <c r="D92" s="162"/>
    </row>
    <row r="93" spans="1:4" s="32" customFormat="1" ht="13.2" x14ac:dyDescent="0.25">
      <c r="A93" s="75"/>
      <c r="B93" s="76"/>
      <c r="C93" s="76"/>
      <c r="D93" s="76"/>
    </row>
    <row r="94" spans="1:4" s="32" customFormat="1" ht="24.75" customHeight="1" x14ac:dyDescent="0.25">
      <c r="A94" s="142" t="s">
        <v>87</v>
      </c>
      <c r="B94" s="143"/>
      <c r="C94" s="143"/>
      <c r="D94" s="143"/>
    </row>
    <row r="95" spans="1:4" s="32" customFormat="1" ht="19.5" customHeight="1" x14ac:dyDescent="0.25">
      <c r="A95" s="47" t="s">
        <v>14</v>
      </c>
      <c r="B95" s="47" t="s">
        <v>65</v>
      </c>
      <c r="C95" s="47" t="s">
        <v>15</v>
      </c>
      <c r="D95" s="47" t="s">
        <v>1</v>
      </c>
    </row>
    <row r="96" spans="1:4" s="32" customFormat="1" ht="52.8" x14ac:dyDescent="0.25">
      <c r="A96" s="82" t="s">
        <v>2</v>
      </c>
      <c r="B96" s="70" t="s">
        <v>118</v>
      </c>
      <c r="C96" s="7">
        <f>'1 - Coordenador de Atendimento'!C96</f>
        <v>9.9537037037037021E-2</v>
      </c>
      <c r="D96" s="11">
        <f t="shared" ref="D96:D101" si="1">D$34*C96</f>
        <v>0</v>
      </c>
    </row>
    <row r="97" spans="1:4" s="32" customFormat="1" ht="26.4" x14ac:dyDescent="0.25">
      <c r="A97" s="82" t="s">
        <v>4</v>
      </c>
      <c r="B97" s="70" t="s">
        <v>89</v>
      </c>
      <c r="C97" s="92">
        <f>'1 - Coordenador de Atendimento'!C97</f>
        <v>0</v>
      </c>
      <c r="D97" s="11">
        <f t="shared" si="1"/>
        <v>0</v>
      </c>
    </row>
    <row r="98" spans="1:4" s="32" customFormat="1" ht="26.4" x14ac:dyDescent="0.25">
      <c r="A98" s="82" t="s">
        <v>5</v>
      </c>
      <c r="B98" s="70" t="s">
        <v>90</v>
      </c>
      <c r="C98" s="92">
        <f>'1 - Coordenador de Atendimento'!C98</f>
        <v>0</v>
      </c>
      <c r="D98" s="11">
        <f t="shared" si="1"/>
        <v>0</v>
      </c>
    </row>
    <row r="99" spans="1:4" s="32" customFormat="1" ht="26.4" x14ac:dyDescent="0.25">
      <c r="A99" s="82" t="s">
        <v>6</v>
      </c>
      <c r="B99" s="70" t="s">
        <v>91</v>
      </c>
      <c r="C99" s="92">
        <f>'1 - Coordenador de Atendimento'!C99</f>
        <v>0</v>
      </c>
      <c r="D99" s="11">
        <f t="shared" si="1"/>
        <v>0</v>
      </c>
    </row>
    <row r="100" spans="1:4" s="32" customFormat="1" ht="26.4" x14ac:dyDescent="0.25">
      <c r="A100" s="82" t="s">
        <v>7</v>
      </c>
      <c r="B100" s="70" t="s">
        <v>92</v>
      </c>
      <c r="C100" s="92">
        <f>'1 - Coordenador de Atendimento'!C100</f>
        <v>0</v>
      </c>
      <c r="D100" s="11">
        <f t="shared" si="1"/>
        <v>0</v>
      </c>
    </row>
    <row r="101" spans="1:4" s="32" customFormat="1" ht="26.4" x14ac:dyDescent="0.25">
      <c r="A101" s="82" t="s">
        <v>8</v>
      </c>
      <c r="B101" s="70" t="s">
        <v>93</v>
      </c>
      <c r="C101" s="92">
        <f>'1 - Coordenador de Atendimento'!C101</f>
        <v>0</v>
      </c>
      <c r="D101" s="11">
        <f t="shared" si="1"/>
        <v>0</v>
      </c>
    </row>
    <row r="102" spans="1:4" s="32" customFormat="1" ht="13.2" x14ac:dyDescent="0.25">
      <c r="A102" s="138" t="s">
        <v>88</v>
      </c>
      <c r="B102" s="138"/>
      <c r="C102" s="17">
        <f>SUM(C96:C101)</f>
        <v>9.9537037037037021E-2</v>
      </c>
      <c r="D102" s="13">
        <f>SUM(D96:D101)</f>
        <v>0</v>
      </c>
    </row>
    <row r="103" spans="1:4" s="32" customFormat="1" ht="13.2" x14ac:dyDescent="0.25">
      <c r="A103" s="55"/>
      <c r="B103" s="56"/>
      <c r="C103" s="56"/>
      <c r="D103" s="56"/>
    </row>
    <row r="104" spans="1:4" s="32" customFormat="1" ht="26.25" customHeight="1" x14ac:dyDescent="0.25">
      <c r="A104" s="142" t="s">
        <v>94</v>
      </c>
      <c r="B104" s="143"/>
      <c r="C104" s="143"/>
      <c r="D104" s="143"/>
    </row>
    <row r="105" spans="1:4" s="32" customFormat="1" ht="26.4" x14ac:dyDescent="0.25">
      <c r="A105" s="71">
        <v>4</v>
      </c>
      <c r="B105" s="71" t="s">
        <v>66</v>
      </c>
      <c r="C105" s="71" t="s">
        <v>15</v>
      </c>
      <c r="D105" s="71" t="s">
        <v>1</v>
      </c>
    </row>
    <row r="106" spans="1:4" s="32" customFormat="1" ht="13.2" x14ac:dyDescent="0.25">
      <c r="A106" s="82" t="s">
        <v>14</v>
      </c>
      <c r="B106" s="70" t="s">
        <v>96</v>
      </c>
      <c r="C106" s="15">
        <f>C102</f>
        <v>9.9537037037037021E-2</v>
      </c>
      <c r="D106" s="11">
        <f>D102</f>
        <v>0</v>
      </c>
    </row>
    <row r="107" spans="1:4" s="32" customFormat="1" ht="13.2" x14ac:dyDescent="0.25">
      <c r="A107" s="138" t="s">
        <v>95</v>
      </c>
      <c r="B107" s="138"/>
      <c r="C107" s="14" t="s">
        <v>63</v>
      </c>
      <c r="D107" s="13">
        <f>SUM(D106:D106)</f>
        <v>0</v>
      </c>
    </row>
    <row r="108" spans="1:4" s="32" customFormat="1" ht="13.2" x14ac:dyDescent="0.25">
      <c r="A108" s="55"/>
      <c r="B108" s="56"/>
      <c r="C108" s="56"/>
      <c r="D108" s="56"/>
    </row>
    <row r="109" spans="1:4" s="32" customFormat="1" ht="13.2" x14ac:dyDescent="0.25">
      <c r="A109" s="142" t="s">
        <v>67</v>
      </c>
      <c r="B109" s="143"/>
      <c r="C109" s="143"/>
      <c r="D109" s="143"/>
    </row>
    <row r="110" spans="1:4" s="32" customFormat="1" ht="13.2" x14ac:dyDescent="0.25">
      <c r="A110" s="77">
        <v>5</v>
      </c>
      <c r="B110" s="144" t="s">
        <v>13</v>
      </c>
      <c r="C110" s="144"/>
      <c r="D110" s="77" t="s">
        <v>1</v>
      </c>
    </row>
    <row r="111" spans="1:4" s="32" customFormat="1" ht="13.2" x14ac:dyDescent="0.25">
      <c r="A111" s="78" t="s">
        <v>2</v>
      </c>
      <c r="B111" s="145" t="s">
        <v>135</v>
      </c>
      <c r="C111" s="145"/>
      <c r="D111" s="136">
        <f>'1 - Coordenador de Atendimento'!D111</f>
        <v>0</v>
      </c>
    </row>
    <row r="112" spans="1:4" s="32" customFormat="1" ht="13.2" x14ac:dyDescent="0.25">
      <c r="A112" s="78" t="s">
        <v>4</v>
      </c>
      <c r="B112" s="198" t="s">
        <v>136</v>
      </c>
      <c r="C112" s="199"/>
      <c r="D112" s="136">
        <f>'1 - Coordenador de Atendimento'!D112</f>
        <v>0</v>
      </c>
    </row>
    <row r="113" spans="1:4" s="32" customFormat="1" ht="13.2" x14ac:dyDescent="0.25">
      <c r="A113" s="78" t="s">
        <v>5</v>
      </c>
      <c r="B113" s="198" t="s">
        <v>137</v>
      </c>
      <c r="C113" s="199"/>
      <c r="D113" s="136">
        <f>'1 - Coordenador de Atendimento'!D113</f>
        <v>0</v>
      </c>
    </row>
    <row r="114" spans="1:4" s="32" customFormat="1" ht="13.2" x14ac:dyDescent="0.25">
      <c r="A114" s="79"/>
      <c r="B114" s="146" t="s">
        <v>97</v>
      </c>
      <c r="C114" s="146"/>
      <c r="D114" s="45">
        <f>SUM(D111:D113)</f>
        <v>0</v>
      </c>
    </row>
    <row r="115" spans="1:4" s="32" customFormat="1" x14ac:dyDescent="0.25">
      <c r="A115" s="147" t="s">
        <v>119</v>
      </c>
      <c r="B115" s="148"/>
      <c r="C115" s="148"/>
      <c r="D115" s="148"/>
    </row>
    <row r="116" spans="1:4" s="32" customFormat="1" ht="13.2" x14ac:dyDescent="0.25">
      <c r="A116" s="149"/>
      <c r="B116" s="150"/>
      <c r="C116" s="150"/>
      <c r="D116" s="150"/>
    </row>
    <row r="117" spans="1:4" s="80" customFormat="1" ht="13.2" x14ac:dyDescent="0.25">
      <c r="A117" s="151" t="s">
        <v>68</v>
      </c>
      <c r="B117" s="151"/>
      <c r="C117" s="151"/>
      <c r="D117" s="151"/>
    </row>
    <row r="118" spans="1:4" s="32" customFormat="1" ht="13.2" x14ac:dyDescent="0.25">
      <c r="A118" s="71">
        <v>6</v>
      </c>
      <c r="B118" s="71" t="s">
        <v>24</v>
      </c>
      <c r="C118" s="71" t="s">
        <v>15</v>
      </c>
      <c r="D118" s="71" t="s">
        <v>1</v>
      </c>
    </row>
    <row r="119" spans="1:4" s="32" customFormat="1" ht="13.2" x14ac:dyDescent="0.25">
      <c r="A119" s="34" t="s">
        <v>2</v>
      </c>
      <c r="B119" s="66" t="s">
        <v>25</v>
      </c>
      <c r="C119" s="10">
        <f>'1 - Coordenador de Atendimento'!C119</f>
        <v>0</v>
      </c>
      <c r="D119" s="8">
        <f>(D34+D77+D88+D107+D114)*C119</f>
        <v>0</v>
      </c>
    </row>
    <row r="120" spans="1:4" s="32" customFormat="1" ht="13.2" x14ac:dyDescent="0.25">
      <c r="A120" s="34" t="s">
        <v>4</v>
      </c>
      <c r="B120" s="66" t="s">
        <v>27</v>
      </c>
      <c r="C120" s="10">
        <f>'1 - Coordenador de Atendimento'!C120</f>
        <v>0</v>
      </c>
      <c r="D120" s="8">
        <f>(D34+D77+D88+D107+D114+D119)*C120</f>
        <v>0</v>
      </c>
    </row>
    <row r="121" spans="1:4" s="32" customFormat="1" ht="13.2" x14ac:dyDescent="0.25">
      <c r="A121" s="34" t="s">
        <v>5</v>
      </c>
      <c r="B121" s="66" t="s">
        <v>26</v>
      </c>
      <c r="C121" s="18">
        <f>SUM(C122:C125)</f>
        <v>0</v>
      </c>
      <c r="D121" s="9">
        <f>((D138+D119+D120)/(1-C121))*C121</f>
        <v>0</v>
      </c>
    </row>
    <row r="122" spans="1:4" s="32" customFormat="1" ht="13.2" x14ac:dyDescent="0.25">
      <c r="A122" s="66"/>
      <c r="B122" s="66" t="s">
        <v>44</v>
      </c>
      <c r="C122" s="10">
        <f>'1 - Coordenador de Atendimento'!C122</f>
        <v>0</v>
      </c>
      <c r="D122" s="8">
        <f>((D138+D119+D120)/(1-C121))*C122</f>
        <v>0</v>
      </c>
    </row>
    <row r="123" spans="1:4" s="32" customFormat="1" ht="13.2" x14ac:dyDescent="0.25">
      <c r="A123" s="66"/>
      <c r="B123" s="66" t="s">
        <v>45</v>
      </c>
      <c r="C123" s="10">
        <f>'1 - Coordenador de Atendimento'!C123</f>
        <v>0</v>
      </c>
      <c r="D123" s="8">
        <f>((D138+D119+D120)/(1-C121))*C123</f>
        <v>0</v>
      </c>
    </row>
    <row r="124" spans="1:4" s="32" customFormat="1" ht="13.2" x14ac:dyDescent="0.25">
      <c r="A124" s="66"/>
      <c r="B124" s="66" t="s">
        <v>46</v>
      </c>
      <c r="C124" s="10">
        <f>'1 - Coordenador de Atendimento'!C124</f>
        <v>0</v>
      </c>
      <c r="D124" s="8">
        <f>((D138+D119+D120)/(1-C121))*C124</f>
        <v>0</v>
      </c>
    </row>
    <row r="125" spans="1:4" s="32" customFormat="1" ht="13.2" x14ac:dyDescent="0.25">
      <c r="A125" s="66"/>
      <c r="B125" s="66" t="s">
        <v>138</v>
      </c>
      <c r="C125" s="10">
        <f>'1 - Coordenador de Atendimento'!C125</f>
        <v>0</v>
      </c>
      <c r="D125" s="8">
        <f>((D138+D119+D120)/(1-C121))*C125</f>
        <v>0</v>
      </c>
    </row>
    <row r="126" spans="1:4" s="32" customFormat="1" ht="13.2" x14ac:dyDescent="0.25">
      <c r="A126" s="68"/>
      <c r="B126" s="71" t="s">
        <v>98</v>
      </c>
      <c r="C126" s="17"/>
      <c r="D126" s="13">
        <f>D119+D120+D121</f>
        <v>0</v>
      </c>
    </row>
    <row r="127" spans="1:4" s="32" customFormat="1" x14ac:dyDescent="0.25">
      <c r="A127" s="202" t="s">
        <v>143</v>
      </c>
      <c r="B127" s="203"/>
      <c r="C127" s="203"/>
      <c r="D127" s="203"/>
    </row>
    <row r="128" spans="1:4" s="32" customFormat="1" x14ac:dyDescent="0.25">
      <c r="A128" s="200" t="s">
        <v>144</v>
      </c>
      <c r="B128" s="201"/>
      <c r="C128" s="201"/>
      <c r="D128" s="201"/>
    </row>
    <row r="129" spans="1:4" s="90" customFormat="1" ht="30.6" customHeight="1" x14ac:dyDescent="0.25">
      <c r="A129" s="200" t="s">
        <v>145</v>
      </c>
      <c r="B129" s="201"/>
      <c r="C129" s="201"/>
      <c r="D129" s="201"/>
    </row>
    <row r="130" spans="1:4" s="32" customFormat="1" x14ac:dyDescent="0.25">
      <c r="A130" s="46"/>
      <c r="B130" s="46"/>
      <c r="C130" s="46"/>
      <c r="D130" s="46"/>
    </row>
    <row r="131" spans="1:4" s="32" customFormat="1" ht="13.2" x14ac:dyDescent="0.25">
      <c r="A131" s="151" t="s">
        <v>69</v>
      </c>
      <c r="B131" s="151"/>
      <c r="C131" s="151"/>
      <c r="D131" s="151"/>
    </row>
    <row r="132" spans="1:4" s="32" customFormat="1" ht="24" customHeight="1" x14ac:dyDescent="0.25">
      <c r="A132" s="68"/>
      <c r="B132" s="138" t="s">
        <v>28</v>
      </c>
      <c r="C132" s="138"/>
      <c r="D132" s="71" t="s">
        <v>29</v>
      </c>
    </row>
    <row r="133" spans="1:4" s="32" customFormat="1" ht="13.2" x14ac:dyDescent="0.25">
      <c r="A133" s="82" t="s">
        <v>2</v>
      </c>
      <c r="B133" s="140" t="s">
        <v>30</v>
      </c>
      <c r="C133" s="140"/>
      <c r="D133" s="11">
        <f>D34</f>
        <v>0</v>
      </c>
    </row>
    <row r="134" spans="1:4" s="32" customFormat="1" ht="13.2" x14ac:dyDescent="0.25">
      <c r="A134" s="82" t="s">
        <v>4</v>
      </c>
      <c r="B134" s="140" t="s">
        <v>70</v>
      </c>
      <c r="C134" s="140"/>
      <c r="D134" s="11">
        <f>D77</f>
        <v>0</v>
      </c>
    </row>
    <row r="135" spans="1:4" s="32" customFormat="1" ht="13.2" x14ac:dyDescent="0.25">
      <c r="A135" s="82" t="s">
        <v>5</v>
      </c>
      <c r="B135" s="140" t="s">
        <v>71</v>
      </c>
      <c r="C135" s="140"/>
      <c r="D135" s="11">
        <f>D88</f>
        <v>0</v>
      </c>
    </row>
    <row r="136" spans="1:4" s="81" customFormat="1" ht="24" customHeight="1" x14ac:dyDescent="0.3">
      <c r="A136" s="82" t="s">
        <v>6</v>
      </c>
      <c r="B136" s="140" t="s">
        <v>72</v>
      </c>
      <c r="C136" s="140"/>
      <c r="D136" s="11">
        <f>D107</f>
        <v>0</v>
      </c>
    </row>
    <row r="137" spans="1:4" s="32" customFormat="1" ht="13.2" x14ac:dyDescent="0.25">
      <c r="A137" s="82" t="s">
        <v>7</v>
      </c>
      <c r="B137" s="140" t="s">
        <v>73</v>
      </c>
      <c r="C137" s="140"/>
      <c r="D137" s="11">
        <f>D111</f>
        <v>0</v>
      </c>
    </row>
    <row r="138" spans="1:4" s="32" customFormat="1" ht="16.5" customHeight="1" x14ac:dyDescent="0.25">
      <c r="A138" s="138" t="s">
        <v>74</v>
      </c>
      <c r="B138" s="138"/>
      <c r="C138" s="138"/>
      <c r="D138" s="13">
        <f>SUM(D133:D137)</f>
        <v>0</v>
      </c>
    </row>
    <row r="139" spans="1:4" s="32" customFormat="1" ht="13.2" x14ac:dyDescent="0.25">
      <c r="A139" s="82" t="s">
        <v>8</v>
      </c>
      <c r="B139" s="141" t="s">
        <v>75</v>
      </c>
      <c r="C139" s="141"/>
      <c r="D139" s="11">
        <f>D126</f>
        <v>0</v>
      </c>
    </row>
    <row r="140" spans="1:4" s="32" customFormat="1" ht="16.5" customHeight="1" x14ac:dyDescent="0.25">
      <c r="A140" s="138" t="s">
        <v>31</v>
      </c>
      <c r="B140" s="138"/>
      <c r="C140" s="138"/>
      <c r="D140" s="13">
        <f>TRUNC((D138+D139),2)</f>
        <v>0</v>
      </c>
    </row>
    <row r="141" spans="1:4" s="32" customFormat="1" ht="12.75" customHeight="1" x14ac:dyDescent="0.25">
      <c r="A141" s="139" t="s">
        <v>101</v>
      </c>
      <c r="B141" s="139"/>
      <c r="C141" s="139"/>
      <c r="D141" s="139"/>
    </row>
    <row r="142" spans="1:4" hidden="1" x14ac:dyDescent="0.25"/>
    <row r="143" spans="1:4" hidden="1" x14ac:dyDescent="0.25"/>
    <row r="144" spans="1:4" hidden="1" x14ac:dyDescent="0.25"/>
    <row r="145" spans="3:3" hidden="1" x14ac:dyDescent="0.25">
      <c r="C145" s="83"/>
    </row>
    <row r="146" spans="3:3" hidden="1" x14ac:dyDescent="0.25"/>
    <row r="147" spans="3:3" hidden="1" x14ac:dyDescent="0.25"/>
    <row r="148" spans="3:3" hidden="1" x14ac:dyDescent="0.25"/>
    <row r="149" spans="3:3" hidden="1" x14ac:dyDescent="0.25"/>
    <row r="150" spans="3:3" hidden="1" x14ac:dyDescent="0.25"/>
    <row r="151" spans="3:3" hidden="1" x14ac:dyDescent="0.25"/>
    <row r="152" spans="3:3" hidden="1" x14ac:dyDescent="0.25"/>
    <row r="153" spans="3:3" hidden="1" x14ac:dyDescent="0.25"/>
    <row r="154" spans="3:3" hidden="1" x14ac:dyDescent="0.25"/>
    <row r="155" spans="3:3" hidden="1" x14ac:dyDescent="0.25"/>
    <row r="156" spans="3:3" hidden="1" x14ac:dyDescent="0.25"/>
    <row r="157" spans="3:3" hidden="1" x14ac:dyDescent="0.25"/>
    <row r="158" spans="3:3" hidden="1" x14ac:dyDescent="0.25"/>
    <row r="159" spans="3:3" hidden="1" x14ac:dyDescent="0.25"/>
    <row r="160" spans="3:3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t="12" customHeight="1" x14ac:dyDescent="0.25"/>
  </sheetData>
  <sheetProtection formatCells="0" formatColumns="0" formatRows="0" insertColumns="0" insertRows="0"/>
  <mergeCells count="78">
    <mergeCell ref="A141:D141"/>
    <mergeCell ref="B135:C135"/>
    <mergeCell ref="B136:C136"/>
    <mergeCell ref="B137:C137"/>
    <mergeCell ref="A138:C138"/>
    <mergeCell ref="B139:C139"/>
    <mergeCell ref="A140:C140"/>
    <mergeCell ref="B134:C134"/>
    <mergeCell ref="B113:C113"/>
    <mergeCell ref="B114:C114"/>
    <mergeCell ref="A115:D115"/>
    <mergeCell ref="A116:D116"/>
    <mergeCell ref="A117:D117"/>
    <mergeCell ref="A127:D127"/>
    <mergeCell ref="A128:D128"/>
    <mergeCell ref="A129:D129"/>
    <mergeCell ref="A131:D131"/>
    <mergeCell ref="B132:C132"/>
    <mergeCell ref="B133:C133"/>
    <mergeCell ref="B112:C112"/>
    <mergeCell ref="A80:D80"/>
    <mergeCell ref="A88:B88"/>
    <mergeCell ref="A90:D90"/>
    <mergeCell ref="A92:D92"/>
    <mergeCell ref="A94:D94"/>
    <mergeCell ref="A102:B102"/>
    <mergeCell ref="A104:D104"/>
    <mergeCell ref="A107:B107"/>
    <mergeCell ref="A109:D109"/>
    <mergeCell ref="B110:C110"/>
    <mergeCell ref="B111:C111"/>
    <mergeCell ref="A77:B77"/>
    <mergeCell ref="A49:D49"/>
    <mergeCell ref="A59:B59"/>
    <mergeCell ref="A60:D60"/>
    <mergeCell ref="A61:D61"/>
    <mergeCell ref="A62:D62"/>
    <mergeCell ref="A64:D64"/>
    <mergeCell ref="C68:D68"/>
    <mergeCell ref="C69:D69"/>
    <mergeCell ref="C70:D70"/>
    <mergeCell ref="A71:D71"/>
    <mergeCell ref="A72:D72"/>
    <mergeCell ref="A47:D47"/>
    <mergeCell ref="B32:C32"/>
    <mergeCell ref="B33:C33"/>
    <mergeCell ref="A34:C34"/>
    <mergeCell ref="A35:D35"/>
    <mergeCell ref="A36:D36"/>
    <mergeCell ref="A37:D37"/>
    <mergeCell ref="A38:D38"/>
    <mergeCell ref="A42:B42"/>
    <mergeCell ref="A44:B44"/>
    <mergeCell ref="A45:D45"/>
    <mergeCell ref="A46:D46"/>
    <mergeCell ref="B31:C31"/>
    <mergeCell ref="F17:H17"/>
    <mergeCell ref="B18:C18"/>
    <mergeCell ref="B19:C19"/>
    <mergeCell ref="A21:D21"/>
    <mergeCell ref="A22:D22"/>
    <mergeCell ref="B23:C23"/>
    <mergeCell ref="B24:C24"/>
    <mergeCell ref="B25:C25"/>
    <mergeCell ref="B26:C26"/>
    <mergeCell ref="B27:C27"/>
    <mergeCell ref="A30:D30"/>
    <mergeCell ref="A13:B13"/>
    <mergeCell ref="A14:D14"/>
    <mergeCell ref="B15:C15"/>
    <mergeCell ref="B16:C16"/>
    <mergeCell ref="B17:C17"/>
    <mergeCell ref="A12:B12"/>
    <mergeCell ref="A8:B8"/>
    <mergeCell ref="C8:D8"/>
    <mergeCell ref="A9:B9"/>
    <mergeCell ref="C9:D9"/>
    <mergeCell ref="A11:D11"/>
  </mergeCells>
  <pageMargins left="1.1811023622047245" right="0.39370078740157483" top="0.78740157480314965" bottom="0.78740157480314965" header="0.31496062992125984" footer="0.31496062992125984"/>
  <pageSetup paperSize="9" fitToHeight="4" orientation="portrait" r:id="rId1"/>
  <rowBreaks count="3" manualBreakCount="3">
    <brk id="36" min="3" max="3" man="1"/>
    <brk id="62" min="3" max="3" man="1"/>
    <brk id="89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17</vt:i4>
      </vt:variant>
    </vt:vector>
  </HeadingPairs>
  <TitlesOfParts>
    <vt:vector size="34" baseType="lpstr">
      <vt:lpstr>1 - Coordenador de Atendimento</vt:lpstr>
      <vt:lpstr>2 - Atendente</vt:lpstr>
      <vt:lpstr>3 - Supervisor de Atendimento</vt:lpstr>
      <vt:lpstr>4 - BackOffice</vt:lpstr>
      <vt:lpstr>5 - Agente de Treinamento</vt:lpstr>
      <vt:lpstr>6 - Monitor de Atendimento</vt:lpstr>
      <vt:lpstr>7 - Analista de Qualidade</vt:lpstr>
      <vt:lpstr>8 - Analista de Plan. e Tráfego</vt:lpstr>
      <vt:lpstr>9 - Psicólogo(a)</vt:lpstr>
      <vt:lpstr>10 - Técnico de Sup. de Inform.</vt:lpstr>
      <vt:lpstr>Plan2 - Qd-res mãodeobra Ex PA1</vt:lpstr>
      <vt:lpstr>Plan3 - Qd-res mãodeobra Ex PA2</vt:lpstr>
      <vt:lpstr>Plan4 - Qd-res mãodeobra Apoio</vt:lpstr>
      <vt:lpstr>Plan5 - Infra PA1 e PA2</vt:lpstr>
      <vt:lpstr>Plan6 - Valor Unitário PA1</vt:lpstr>
      <vt:lpstr>Plan7 - Valor Unitário PA2</vt:lpstr>
      <vt:lpstr>VALOR GLOBAL</vt:lpstr>
      <vt:lpstr>'1 - Coordenador de Atendimento'!Area_de_impressao</vt:lpstr>
      <vt:lpstr>'10 - Técnico de Sup. de Inform.'!Area_de_impressao</vt:lpstr>
      <vt:lpstr>'2 - Atendente'!Area_de_impressao</vt:lpstr>
      <vt:lpstr>'3 - Supervisor de Atendimento'!Area_de_impressao</vt:lpstr>
      <vt:lpstr>'4 - BackOffice'!Area_de_impressao</vt:lpstr>
      <vt:lpstr>'5 - Agente de Treinamento'!Area_de_impressao</vt:lpstr>
      <vt:lpstr>'6 - Monitor de Atendimento'!Area_de_impressao</vt:lpstr>
      <vt:lpstr>'7 - Analista de Qualidade'!Area_de_impressao</vt:lpstr>
      <vt:lpstr>'8 - Analista de Plan. e Tráfego'!Area_de_impressao</vt:lpstr>
      <vt:lpstr>'9 - Psicólogo(a)'!Area_de_impressao</vt:lpstr>
      <vt:lpstr>'Plan2 - Qd-res mãodeobra Ex PA1'!Area_de_impressao</vt:lpstr>
      <vt:lpstr>'Plan3 - Qd-res mãodeobra Ex PA2'!Area_de_impressao</vt:lpstr>
      <vt:lpstr>'Plan4 - Qd-res mãodeobra Apoio'!Area_de_impressao</vt:lpstr>
      <vt:lpstr>'Plan5 - Infra PA1 e PA2'!Area_de_impressao</vt:lpstr>
      <vt:lpstr>'Plan6 - Valor Unitário PA1'!Area_de_impressao</vt:lpstr>
      <vt:lpstr>'Plan7 - Valor Unitário PA2'!Area_de_impressao</vt:lpstr>
      <vt:lpstr>'VALOR GLOBAL'!Area_de_impressao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Carlos Elias Bastos dos Santos</cp:lastModifiedBy>
  <cp:lastPrinted>2020-06-30T13:27:41Z</cp:lastPrinted>
  <dcterms:created xsi:type="dcterms:W3CDTF">2011-04-19T14:09:41Z</dcterms:created>
  <dcterms:modified xsi:type="dcterms:W3CDTF">2020-07-02T11:22:02Z</dcterms:modified>
</cp:coreProperties>
</file>