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cd639799ea01eef/Área de Trabalho/Pregão nº 12-2021 - Apoio Administrativo - URSP/"/>
    </mc:Choice>
  </mc:AlternateContent>
  <xr:revisionPtr revIDLastSave="9" documentId="13_ncr:1_{C1944D92-029B-4364-842F-3DF7396B478B}" xr6:coauthVersionLast="47" xr6:coauthVersionMax="47" xr10:uidLastSave="{66B96CE1-F8C2-492E-AEB1-F17AD05EBDD0}"/>
  <bookViews>
    <workbookView xWindow="-108" yWindow="-108" windowWidth="23256" windowHeight="12720" xr2:uid="{00000000-000D-0000-FFFF-FFFF00000000}"/>
  </bookViews>
  <sheets>
    <sheet name="Insumos - Uniforme" sheetId="23" r:id="rId1"/>
    <sheet name="1 - Recepção - URSP" sheetId="1" r:id="rId2"/>
    <sheet name="2 - Apoio Adm - URSP" sheetId="24" r:id="rId3"/>
    <sheet name="3 - Apoio Adm - Tietê" sheetId="25" r:id="rId4"/>
    <sheet name="4 - Apoio Adm - Roseira" sheetId="26" r:id="rId5"/>
    <sheet name="VALOR GLOBAL" sheetId="5" r:id="rId6"/>
  </sheets>
  <definedNames>
    <definedName name="_xlnm.Print_Area" localSheetId="1">'1 - Recepção - URSP'!$A$1:$D$139</definedName>
    <definedName name="_xlnm.Print_Area" localSheetId="2">'2 - Apoio Adm - URSP'!$A$1:$D$138</definedName>
    <definedName name="_xlnm.Print_Area" localSheetId="3">'3 - Apoio Adm - Tietê'!$A$1:$D$138</definedName>
    <definedName name="_xlnm.Print_Area" localSheetId="4">'4 - Apoio Adm - Roseira'!$A$1:$D$138</definedName>
    <definedName name="_xlnm.Print_Area" localSheetId="0">'Insumos - Uniforme'!$A$1:$F$25</definedName>
    <definedName name="_xlnm.Print_Area" localSheetId="5">'VALOR GLOBAL'!$A$1:$G$18</definedName>
  </definedNames>
  <calcPr calcId="191029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3" i="26" l="1"/>
  <c r="C124" i="26"/>
  <c r="C122" i="26"/>
  <c r="C120" i="26"/>
  <c r="C119" i="26"/>
  <c r="C98" i="26"/>
  <c r="C99" i="26"/>
  <c r="C100" i="26"/>
  <c r="C102" i="26" s="1"/>
  <c r="C101" i="26"/>
  <c r="C97" i="26"/>
  <c r="C48" i="26"/>
  <c r="C49" i="26"/>
  <c r="C50" i="26"/>
  <c r="C51" i="26"/>
  <c r="C52" i="26"/>
  <c r="C53" i="26"/>
  <c r="C54" i="26"/>
  <c r="C47" i="26"/>
  <c r="C123" i="25"/>
  <c r="C124" i="25"/>
  <c r="C122" i="25"/>
  <c r="C121" i="25" s="1"/>
  <c r="C120" i="25"/>
  <c r="C119" i="25"/>
  <c r="C98" i="25"/>
  <c r="C102" i="25" s="1"/>
  <c r="C99" i="25"/>
  <c r="C100" i="25"/>
  <c r="C101" i="25"/>
  <c r="C97" i="25"/>
  <c r="C48" i="25"/>
  <c r="C49" i="25"/>
  <c r="C50" i="25"/>
  <c r="C51" i="25"/>
  <c r="C52" i="25"/>
  <c r="C53" i="25"/>
  <c r="C54" i="25"/>
  <c r="C47" i="25"/>
  <c r="C123" i="24"/>
  <c r="C124" i="24"/>
  <c r="C122" i="24"/>
  <c r="C120" i="24"/>
  <c r="C119" i="24"/>
  <c r="C98" i="24"/>
  <c r="C99" i="24"/>
  <c r="C100" i="24"/>
  <c r="C101" i="24"/>
  <c r="C97" i="24"/>
  <c r="C65" i="24"/>
  <c r="C66" i="24"/>
  <c r="C67" i="24"/>
  <c r="C64" i="24"/>
  <c r="C63" i="24"/>
  <c r="C62" i="24"/>
  <c r="C48" i="24"/>
  <c r="C49" i="24"/>
  <c r="C50" i="24"/>
  <c r="C51" i="24"/>
  <c r="C52" i="24"/>
  <c r="C53" i="24"/>
  <c r="C54" i="24"/>
  <c r="C47" i="24"/>
  <c r="D114" i="26"/>
  <c r="D114" i="25"/>
  <c r="D114" i="24"/>
  <c r="B17" i="5"/>
  <c r="B16" i="5"/>
  <c r="B15" i="5"/>
  <c r="B14" i="5"/>
  <c r="C121" i="26"/>
  <c r="C82" i="26"/>
  <c r="D63" i="26"/>
  <c r="D62" i="26"/>
  <c r="C55" i="26"/>
  <c r="C38" i="26"/>
  <c r="D30" i="26"/>
  <c r="D96" i="26" s="1"/>
  <c r="D98" i="25"/>
  <c r="C82" i="25"/>
  <c r="D63" i="25"/>
  <c r="D62" i="25"/>
  <c r="C68" i="25" s="1"/>
  <c r="D75" i="25" s="1"/>
  <c r="C55" i="25"/>
  <c r="C38" i="25"/>
  <c r="D30" i="25"/>
  <c r="D96" i="25" s="1"/>
  <c r="C121" i="24"/>
  <c r="C102" i="24"/>
  <c r="C82" i="24"/>
  <c r="D63" i="24"/>
  <c r="D62" i="24"/>
  <c r="C55" i="24"/>
  <c r="C38" i="24"/>
  <c r="D30" i="24"/>
  <c r="D96" i="24" s="1"/>
  <c r="E21" i="23"/>
  <c r="F21" i="23" s="1"/>
  <c r="E22" i="23"/>
  <c r="F22" i="23" s="1"/>
  <c r="E23" i="23"/>
  <c r="F23" i="23" s="1"/>
  <c r="E24" i="23"/>
  <c r="F24" i="23" s="1"/>
  <c r="E19" i="23"/>
  <c r="F19" i="23" s="1"/>
  <c r="E20" i="23"/>
  <c r="F20" i="23" s="1"/>
  <c r="E18" i="23"/>
  <c r="F18" i="23" s="1"/>
  <c r="D30" i="1"/>
  <c r="D51" i="1" s="1"/>
  <c r="C122" i="1"/>
  <c r="C38" i="1"/>
  <c r="C55" i="1"/>
  <c r="C86" i="1" s="1"/>
  <c r="D63" i="1"/>
  <c r="C82" i="1"/>
  <c r="D62" i="1"/>
  <c r="C102" i="1"/>
  <c r="C68" i="26" l="1"/>
  <c r="D75" i="26" s="1"/>
  <c r="C103" i="25"/>
  <c r="C83" i="1"/>
  <c r="D48" i="25"/>
  <c r="D49" i="25"/>
  <c r="D36" i="25"/>
  <c r="D84" i="24"/>
  <c r="D48" i="24"/>
  <c r="D37" i="24"/>
  <c r="D47" i="26"/>
  <c r="D81" i="25"/>
  <c r="D47" i="25"/>
  <c r="D99" i="25"/>
  <c r="D53" i="25"/>
  <c r="D100" i="25"/>
  <c r="D37" i="25"/>
  <c r="D38" i="25" s="1"/>
  <c r="D131" i="25"/>
  <c r="D97" i="24"/>
  <c r="D49" i="24"/>
  <c r="D50" i="1"/>
  <c r="C103" i="26"/>
  <c r="D103" i="26" s="1"/>
  <c r="C103" i="24"/>
  <c r="C104" i="24" s="1"/>
  <c r="C108" i="24" s="1"/>
  <c r="D84" i="26"/>
  <c r="D131" i="26"/>
  <c r="D48" i="26"/>
  <c r="D49" i="26"/>
  <c r="D50" i="26"/>
  <c r="D97" i="26"/>
  <c r="D51" i="26"/>
  <c r="D98" i="26"/>
  <c r="D36" i="26"/>
  <c r="D52" i="26"/>
  <c r="D99" i="26"/>
  <c r="D37" i="26"/>
  <c r="D50" i="25"/>
  <c r="D84" i="25"/>
  <c r="D52" i="25"/>
  <c r="D97" i="25"/>
  <c r="D50" i="24"/>
  <c r="D98" i="24"/>
  <c r="D99" i="24"/>
  <c r="D36" i="24"/>
  <c r="D38" i="24" s="1"/>
  <c r="C68" i="24"/>
  <c r="D75" i="24" s="1"/>
  <c r="D100" i="24"/>
  <c r="D81" i="24"/>
  <c r="D47" i="24"/>
  <c r="D131" i="24"/>
  <c r="C85" i="26"/>
  <c r="D85" i="26" s="1"/>
  <c r="D81" i="26"/>
  <c r="C86" i="26"/>
  <c r="D86" i="26" s="1"/>
  <c r="D100" i="26"/>
  <c r="C39" i="26"/>
  <c r="D39" i="26" s="1"/>
  <c r="D101" i="26"/>
  <c r="D82" i="26"/>
  <c r="D53" i="26"/>
  <c r="C83" i="26"/>
  <c r="D83" i="26" s="1"/>
  <c r="D54" i="26"/>
  <c r="C74" i="26"/>
  <c r="C104" i="25"/>
  <c r="C108" i="25" s="1"/>
  <c r="D103" i="25"/>
  <c r="C85" i="25"/>
  <c r="D85" i="25" s="1"/>
  <c r="C39" i="25"/>
  <c r="D39" i="25" s="1"/>
  <c r="D51" i="25"/>
  <c r="D101" i="25"/>
  <c r="C86" i="25"/>
  <c r="D86" i="25" s="1"/>
  <c r="D82" i="25"/>
  <c r="C83" i="25"/>
  <c r="C87" i="25" s="1"/>
  <c r="D54" i="25"/>
  <c r="C74" i="25"/>
  <c r="C85" i="24"/>
  <c r="D85" i="24" s="1"/>
  <c r="C39" i="24"/>
  <c r="C40" i="24" s="1"/>
  <c r="C73" i="24" s="1"/>
  <c r="D51" i="24"/>
  <c r="D101" i="24"/>
  <c r="D52" i="24"/>
  <c r="D82" i="24"/>
  <c r="C86" i="24"/>
  <c r="D86" i="24" s="1"/>
  <c r="D53" i="24"/>
  <c r="C83" i="24"/>
  <c r="D54" i="24"/>
  <c r="C74" i="24"/>
  <c r="F25" i="23"/>
  <c r="C103" i="1"/>
  <c r="D103" i="1" s="1"/>
  <c r="C39" i="1"/>
  <c r="D39" i="1" s="1"/>
  <c r="C74" i="1"/>
  <c r="C85" i="1"/>
  <c r="D85" i="1" s="1"/>
  <c r="D99" i="1"/>
  <c r="C68" i="1"/>
  <c r="D75" i="1" s="1"/>
  <c r="D47" i="1"/>
  <c r="D101" i="1"/>
  <c r="D81" i="1"/>
  <c r="D86" i="1"/>
  <c r="D96" i="1"/>
  <c r="D48" i="1"/>
  <c r="D84" i="1"/>
  <c r="D49" i="1"/>
  <c r="D98" i="1"/>
  <c r="D36" i="1"/>
  <c r="D53" i="1"/>
  <c r="D100" i="1"/>
  <c r="D37" i="1"/>
  <c r="D82" i="1"/>
  <c r="D83" i="1"/>
  <c r="D54" i="1"/>
  <c r="D97" i="1"/>
  <c r="D132" i="1"/>
  <c r="D52" i="1"/>
  <c r="C87" i="24" l="1"/>
  <c r="D103" i="24"/>
  <c r="D102" i="26"/>
  <c r="D104" i="26" s="1"/>
  <c r="D108" i="26" s="1"/>
  <c r="D109" i="26" s="1"/>
  <c r="D134" i="26" s="1"/>
  <c r="C104" i="26"/>
  <c r="C108" i="26" s="1"/>
  <c r="D40" i="25"/>
  <c r="D73" i="25" s="1"/>
  <c r="D55" i="25"/>
  <c r="D74" i="25" s="1"/>
  <c r="D102" i="25"/>
  <c r="D104" i="25" s="1"/>
  <c r="D108" i="25" s="1"/>
  <c r="D109" i="25" s="1"/>
  <c r="D134" i="25" s="1"/>
  <c r="C40" i="25"/>
  <c r="C73" i="25" s="1"/>
  <c r="D102" i="24"/>
  <c r="D39" i="24"/>
  <c r="D40" i="24" s="1"/>
  <c r="D73" i="24" s="1"/>
  <c r="D83" i="24"/>
  <c r="D87" i="24" s="1"/>
  <c r="D133" i="24" s="1"/>
  <c r="D55" i="26"/>
  <c r="D74" i="26" s="1"/>
  <c r="C87" i="26"/>
  <c r="D38" i="26"/>
  <c r="D40" i="26" s="1"/>
  <c r="D73" i="26" s="1"/>
  <c r="D55" i="24"/>
  <c r="D74" i="24" s="1"/>
  <c r="D113" i="1"/>
  <c r="D115" i="1" s="1"/>
  <c r="D136" i="1" s="1"/>
  <c r="D135" i="25"/>
  <c r="D135" i="26"/>
  <c r="D135" i="24"/>
  <c r="C40" i="26"/>
  <c r="C73" i="26" s="1"/>
  <c r="D87" i="26"/>
  <c r="D133" i="26" s="1"/>
  <c r="D83" i="25"/>
  <c r="D87" i="25" s="1"/>
  <c r="D133" i="25" s="1"/>
  <c r="C40" i="1"/>
  <c r="C73" i="1" s="1"/>
  <c r="C87" i="1"/>
  <c r="C104" i="1"/>
  <c r="C108" i="1" s="1"/>
  <c r="D38" i="1"/>
  <c r="D40" i="1" s="1"/>
  <c r="D73" i="1" s="1"/>
  <c r="D102" i="1"/>
  <c r="D104" i="1" s="1"/>
  <c r="D108" i="1" s="1"/>
  <c r="D109" i="1" s="1"/>
  <c r="D135" i="1" s="1"/>
  <c r="D87" i="1"/>
  <c r="D134" i="1" s="1"/>
  <c r="D55" i="1"/>
  <c r="D74" i="1" s="1"/>
  <c r="D104" i="24" l="1"/>
  <c r="D108" i="24" s="1"/>
  <c r="D109" i="24" s="1"/>
  <c r="D134" i="24" s="1"/>
  <c r="D76" i="25"/>
  <c r="D132" i="25" s="1"/>
  <c r="D136" i="25" s="1"/>
  <c r="D76" i="24"/>
  <c r="D132" i="24" s="1"/>
  <c r="D76" i="26"/>
  <c r="D119" i="26" s="1"/>
  <c r="D76" i="1"/>
  <c r="D133" i="1" s="1"/>
  <c r="D137" i="1" s="1"/>
  <c r="D136" i="24" l="1"/>
  <c r="D119" i="25"/>
  <c r="D120" i="25" s="1"/>
  <c r="D122" i="25" s="1"/>
  <c r="D132" i="26"/>
  <c r="D136" i="26" s="1"/>
  <c r="D119" i="24"/>
  <c r="D120" i="24" s="1"/>
  <c r="D120" i="26"/>
  <c r="D120" i="1"/>
  <c r="D121" i="1" s="1"/>
  <c r="D121" i="25" l="1"/>
  <c r="D125" i="25" s="1"/>
  <c r="D137" i="25" s="1"/>
  <c r="D138" i="25" s="1"/>
  <c r="E16" i="5" s="1"/>
  <c r="F16" i="5" s="1"/>
  <c r="G16" i="5" s="1"/>
  <c r="D123" i="25"/>
  <c r="D124" i="25"/>
  <c r="D123" i="26"/>
  <c r="D122" i="24"/>
  <c r="D121" i="24"/>
  <c r="D125" i="24" s="1"/>
  <c r="D137" i="24" s="1"/>
  <c r="D138" i="24" s="1"/>
  <c r="E15" i="5" s="1"/>
  <c r="F15" i="5" s="1"/>
  <c r="D123" i="24"/>
  <c r="D124" i="24"/>
  <c r="D121" i="26"/>
  <c r="D125" i="26" s="1"/>
  <c r="D137" i="26" s="1"/>
  <c r="D138" i="26" s="1"/>
  <c r="E17" i="5" s="1"/>
  <c r="F17" i="5" s="1"/>
  <c r="G17" i="5" s="1"/>
  <c r="D122" i="26"/>
  <c r="D124" i="26"/>
  <c r="D124" i="1"/>
  <c r="D122" i="1"/>
  <c r="D126" i="1" s="1"/>
  <c r="D138" i="1" s="1"/>
  <c r="D139" i="1" s="1"/>
  <c r="E14" i="5" s="1"/>
  <c r="F14" i="5" s="1"/>
  <c r="G14" i="5" s="1"/>
  <c r="D123" i="1"/>
  <c r="D125" i="1"/>
  <c r="G15" i="5" l="1"/>
  <c r="G18" i="5" s="1"/>
  <c r="F18" i="5"/>
</calcChain>
</file>

<file path=xl/sharedStrings.xml><?xml version="1.0" encoding="utf-8"?>
<sst xmlns="http://schemas.openxmlformats.org/spreadsheetml/2006/main" count="1126" uniqueCount="184">
  <si>
    <t>Composição da Remuneração</t>
  </si>
  <si>
    <t>Valor (R$)</t>
  </si>
  <si>
    <t>A</t>
  </si>
  <si>
    <t>Salário Base</t>
  </si>
  <si>
    <t>B</t>
  </si>
  <si>
    <t>C</t>
  </si>
  <si>
    <t>D</t>
  </si>
  <si>
    <t>E</t>
  </si>
  <si>
    <t>F</t>
  </si>
  <si>
    <t>G</t>
  </si>
  <si>
    <t>H</t>
  </si>
  <si>
    <t>Outros (especificar)</t>
  </si>
  <si>
    <t>Benefícios Mensais e Diários</t>
  </si>
  <si>
    <t>Insumos Diversos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</si>
  <si>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</si>
  <si>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</si>
  <si>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</si>
  <si>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</si>
  <si>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</si>
  <si>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</si>
  <si>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</si>
  <si>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</si>
  <si>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Aviso prévio indenizado</t>
  </si>
  <si>
    <t>Aviso prévio trabalhado</t>
  </si>
  <si>
    <t>Custos Indiretos, Tributos e Lucro</t>
  </si>
  <si>
    <t>Custos Indiretos</t>
  </si>
  <si>
    <t>Tributos</t>
  </si>
  <si>
    <t>Lucro</t>
  </si>
  <si>
    <t>Mão-de-obra vinculada à execução contratual (valor por empregado)</t>
  </si>
  <si>
    <t>(R$)</t>
  </si>
  <si>
    <t>Módulo 1 – Composição da Remuneração</t>
  </si>
  <si>
    <t>Valor total por empregado</t>
  </si>
  <si>
    <t>Valor unitário/dia (R$)</t>
  </si>
  <si>
    <t>Licitação Nº</t>
  </si>
  <si>
    <t xml:space="preserve">Data de apresentação da proposta (dia/mês/ano) </t>
  </si>
  <si>
    <t xml:space="preserve">Município/UF </t>
  </si>
  <si>
    <t>Nº de meses de execução contratual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</si>
  <si>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</si>
  <si>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</si>
  <si>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</si>
  <si>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</si>
  <si>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</si>
  <si>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</si>
  <si>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PIS</t>
  </si>
  <si>
    <t>COFINS</t>
  </si>
  <si>
    <t>ISS</t>
  </si>
  <si>
    <t>Valor Mensal (R$)</t>
  </si>
  <si>
    <t>Nº de Registro da Convenção Coletiva de Trabalho no M.T.E</t>
  </si>
  <si>
    <t>MÓDULO 2:  ENCARGOS E BENEFÍCIOS ANUAIS, MENSAIS E DIÁRIOS</t>
  </si>
  <si>
    <t>Submódulo 2.1 – 13º (décimo terceiro) Salário, Férias e Adicional de Férias</t>
  </si>
  <si>
    <t>2.1</t>
  </si>
  <si>
    <t>Submódulo 2.2 - Encargos Previdenciários (GPS), Fundo de Garantia por Tempo de Serviço (FGTS) e outras contribuições.</t>
  </si>
  <si>
    <t>SAT</t>
  </si>
  <si>
    <t>SESC ou SESI</t>
  </si>
  <si>
    <t>SENAI- SENAC</t>
  </si>
  <si>
    <t>2.2</t>
  </si>
  <si>
    <t>13º (décimo terceiro) Salário, Férias e Adicional de Férias</t>
  </si>
  <si>
    <t>GPS, FGTS e outras contribuições</t>
  </si>
  <si>
    <t>Submódulo 2.3 – Benefícios Mensais e Diários</t>
  </si>
  <si>
    <t>QUADRO RESUMO DO MÓDULO 2- ENCARGOS E BENEFÍCIOS ANUAIS, MENSAIS E DIÁRIOS</t>
  </si>
  <si>
    <t>2.3</t>
  </si>
  <si>
    <t>Encargos e Benefícios Anuais, Mensais e diarios</t>
  </si>
  <si>
    <t>-</t>
  </si>
  <si>
    <t>MÓDULO 4: CUSTO DE REPOSIÇÃO DO PROFISSIONAL AUSENTE</t>
  </si>
  <si>
    <t>Ausências Legais</t>
  </si>
  <si>
    <t>Custo de Reposição do Profissional Ausente</t>
  </si>
  <si>
    <t>MÓDULO 5: INSUMOS DIVERSOS</t>
  </si>
  <si>
    <t>MÓDULO 6: CUSTOS INDIRETOS, TRIBUTOS E LUCRO</t>
  </si>
  <si>
    <t>2. QUADRO RESUMO DO CUSTO POR EMPREGADO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</si>
  <si>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</si>
  <si>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</si>
  <si>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</si>
  <si>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</si>
  <si>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</si>
  <si>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</si>
  <si>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Tipo de serviço (mesmo serviço com características distintas)</t>
  </si>
  <si>
    <t>Classificação Brasileira de Ocupações (CBO)</t>
  </si>
  <si>
    <t>Salário normativo da categoria profissional</t>
  </si>
  <si>
    <t>Ano do Acordo, Convenção ou Dissídio Coletivo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</si>
  <si>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</si>
  <si>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</si>
  <si>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</si>
  <si>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TOTAL DO SUBMÓDULO 2.1</t>
  </si>
  <si>
    <t>TOTAL DO MÓDULO 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</si>
  <si>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</si>
  <si>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</si>
  <si>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</si>
  <si>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</si>
  <si>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</si>
  <si>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</si>
  <si>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</si>
  <si>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t>TOTAL DO SUBMÓDULO 2.2</t>
  </si>
  <si>
    <t>TOTAL DO SUBMÓDULO 2.3</t>
  </si>
  <si>
    <t>TOTAL DO MÓDULO 2</t>
  </si>
  <si>
    <t>MÓDULO 3: PROVISÃO PARA RESCISÃO (REDAÇÃO DADA PELA INSTRUÇÃO NORMATIVA Nº 7, DE 2018)</t>
  </si>
  <si>
    <t>TOTAL DO MÓDULO 3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</si>
  <si>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</si>
  <si>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</si>
  <si>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TOTAL DO SUBMÓDULO 4.1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</si>
  <si>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</si>
  <si>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</si>
  <si>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</si>
  <si>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</si>
  <si>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</si>
  <si>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</si>
  <si>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QUADRO-RESUMO DO MÓDULO 4 – CUSTO DE REPOSIÇÃO DO PROFISSIONAL AUSENTE (REDAÇÃO DADA PELA INSTRUÇÃO NORMATIVA Nº 7, DE 2018)</t>
  </si>
  <si>
    <t>TOTAL DO MÓDULO 4</t>
  </si>
  <si>
    <t>Substituto nas ausências legais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</si>
  <si>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</si>
  <si>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</si>
  <si>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</si>
  <si>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</si>
  <si>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</si>
  <si>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SUBTOTAL DO SUBMÓDULO 2.1</t>
  </si>
  <si>
    <t>Incidência do submódulo 2.2 sobre o submódulo 2.1</t>
  </si>
  <si>
    <t>OBS: Os licitantes devem preencher os campos marcados em amarelo</t>
  </si>
  <si>
    <t>50515.033225/2017-11</t>
  </si>
  <si>
    <t>29/2017</t>
  </si>
  <si>
    <t>Incidência do submódulo 2.2 sobre o submódulo 4.1</t>
  </si>
  <si>
    <t>SUBTOTAL DO SUBMÓDULO 4.1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</si>
  <si>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</si>
  <si>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</si>
  <si>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</si>
  <si>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</si>
  <si>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</si>
  <si>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DESCRIÇÃO</t>
  </si>
  <si>
    <t>QUADRO RESUMO</t>
  </si>
  <si>
    <t>QTD POSTOS</t>
  </si>
  <si>
    <t>VALOR MENSAL DE CADA POSTO</t>
  </si>
  <si>
    <t>VALOR MENSAL TOTAL</t>
  </si>
  <si>
    <t>VALOR ANUAL TOTAL</t>
  </si>
  <si>
    <t>[A]</t>
  </si>
  <si>
    <t>[B]</t>
  </si>
  <si>
    <t>[C] = [A] X [B]</t>
  </si>
  <si>
    <t>[D] = [C] X 12</t>
  </si>
  <si>
    <t>ITEM</t>
  </si>
  <si>
    <t>* Não será admitida a inclusão de benefícios que onerem apenas o tomador de serviços, nos termos do PARECER N.º 15/2014/CPLC/DEPCONSU/PGF/AGU</t>
  </si>
  <si>
    <r>
      <t>Auxílio Alimentação</t>
    </r>
    <r>
      <rPr>
        <sz val="8"/>
        <rFont val="Ecofont Vera Sans"/>
        <family val="2"/>
      </rPr>
      <t xml:space="preserve"> (considerando 22 dias úteis)</t>
    </r>
  </si>
  <si>
    <t>Auxílio Saúde*</t>
  </si>
  <si>
    <t>Auxílio creche</t>
  </si>
  <si>
    <t xml:space="preserve">Auxílio Funeral </t>
  </si>
  <si>
    <t>Outros (Especificar)</t>
  </si>
  <si>
    <t>Uniformes</t>
  </si>
  <si>
    <t>LOGOTIPO</t>
  </si>
  <si>
    <t>RAZÃO SOCIAL:</t>
  </si>
  <si>
    <t>CNPJ:</t>
  </si>
  <si>
    <t>ENDEREÇO:</t>
  </si>
  <si>
    <t>FONE:</t>
  </si>
  <si>
    <t>ANEXO II-A</t>
  </si>
  <si>
    <t>PLANILHA ESTIMATIVA PARA O CUSTO MENSAL DOS INSUMOS (MÓDULO 5 – INSUMOS DIVERSOS)</t>
  </si>
  <si>
    <t>(A)</t>
  </si>
  <si>
    <t>(B)</t>
  </si>
  <si>
    <t>(C)</t>
  </si>
  <si>
    <t>(D)</t>
  </si>
  <si>
    <t>(E = D X C)</t>
  </si>
  <si>
    <t>(F = E / 12)</t>
  </si>
  <si>
    <t>Descrição</t>
  </si>
  <si>
    <t>Unidade de medida</t>
  </si>
  <si>
    <t>QTD Anual</t>
  </si>
  <si>
    <t>Valor unitário R$</t>
  </si>
  <si>
    <t>Valor total R$</t>
  </si>
  <si>
    <t>Valor total por mês R$</t>
  </si>
  <si>
    <t>VALOR MENSAL A APROPRIAR</t>
  </si>
  <si>
    <t>50515.027749/2021-13</t>
  </si>
  <si>
    <t>São Paulo/SP</t>
  </si>
  <si>
    <t>Recepção</t>
  </si>
  <si>
    <t>Recepcionista</t>
  </si>
  <si>
    <t>Apoio Administrativo</t>
  </si>
  <si>
    <t>4221-05</t>
  </si>
  <si>
    <t>Assistente Administrativo</t>
  </si>
  <si>
    <t>4110-10</t>
  </si>
  <si>
    <t>Roseira/SP</t>
  </si>
  <si>
    <t>TOTAL</t>
  </si>
  <si>
    <t>UNIFORMES - Recepção (Item 11 do Termo de Referência)</t>
  </si>
  <si>
    <t>Calça (masculina ou feminina) ou saia</t>
  </si>
  <si>
    <t>UND</t>
  </si>
  <si>
    <t>Gravata ou lenço</t>
  </si>
  <si>
    <t>Camisa social (masculina ou feminina)</t>
  </si>
  <si>
    <t>Cinto</t>
  </si>
  <si>
    <t>Sapato</t>
  </si>
  <si>
    <t>PAR</t>
  </si>
  <si>
    <t>Meias</t>
  </si>
  <si>
    <t>Pulôver</t>
  </si>
  <si>
    <t>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</si>
</sst>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%"/>
    <numFmt numFmtId="165" formatCode="_(&quot;R$ &quot;* #,##0.00_);_(&quot;R$ &quot;* \(#,##0.00\);_(&quot;R$ &quot;* &quot;-&quot;??_);_(@_)"/>
  </numFmts>
  <fonts count="2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b/>
      <sz val="10"/>
      <name val="Ecofont Vera Sans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Ecofont Vera Sans"/>
      <family val="2"/>
    </font>
    <font>
      <b/>
      <sz val="10"/>
      <color theme="1"/>
      <name val="Ecofont Vera Sans"/>
      <family val="2"/>
    </font>
    <font>
      <sz val="9"/>
      <color theme="1"/>
      <name val="Ecofont Vera Sans"/>
      <family val="2"/>
    </font>
    <font>
      <sz val="10"/>
      <color theme="1"/>
      <name val="Times New Roman"/>
      <family val="1"/>
    </font>
    <font>
      <i/>
      <sz val="8"/>
      <color theme="1"/>
      <name val="Ecofont Vera Sans"/>
      <family val="2"/>
    </font>
    <font>
      <b/>
      <sz val="10"/>
      <color theme="1"/>
      <name val="Ecofont Vera Sans"/>
    </font>
    <font>
      <sz val="10"/>
      <color theme="1"/>
      <name val="Ecofont Vera Sans"/>
    </font>
    <font>
      <b/>
      <sz val="9"/>
      <color theme="1"/>
      <name val="Ecofont Vera Sans"/>
      <family val="2"/>
    </font>
    <font>
      <b/>
      <i/>
      <sz val="9"/>
      <color theme="1"/>
      <name val="Ecofont Vera Sans"/>
      <family val="2"/>
    </font>
    <font>
      <sz val="9"/>
      <name val="Ecofont Vera Sans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65" fontId="14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5" fillId="0" borderId="0"/>
    <xf numFmtId="0" fontId="14" fillId="0" borderId="0"/>
    <xf numFmtId="0" fontId="16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4" fillId="0" borderId="0" applyFill="0" applyBorder="0" applyAlignment="0" applyProtection="0"/>
    <xf numFmtId="9" fontId="1" fillId="0" borderId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95">
    <xf numFmtId="0" fontId="0" fillId="0" borderId="0" xfId="0"/>
    <xf numFmtId="0" fontId="17" fillId="0" borderId="0" xfId="0" applyFont="1"/>
    <xf numFmtId="44" fontId="17" fillId="0" borderId="1" xfId="1" applyFont="1" applyBorder="1" applyAlignment="1" applyProtection="1">
      <alignment horizontal="center" wrapText="1"/>
      <protection locked="0"/>
    </xf>
    <xf numFmtId="0" fontId="17" fillId="2" borderId="1" xfId="0" applyFont="1" applyFill="1" applyBorder="1" applyAlignment="1" applyProtection="1">
      <alignment wrapText="1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9" fillId="0" borderId="0" xfId="0" applyFont="1" applyProtection="1"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44" fontId="17" fillId="3" borderId="1" xfId="1" applyFont="1" applyFill="1" applyBorder="1" applyAlignment="1" applyProtection="1">
      <alignment horizontal="center" vertical="center" wrapText="1"/>
      <protection hidden="1"/>
    </xf>
    <xf numFmtId="44" fontId="17" fillId="0" borderId="1" xfId="1" applyFont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locked="0"/>
    </xf>
    <xf numFmtId="0" fontId="17" fillId="0" borderId="0" xfId="0" applyFont="1" applyBorder="1" applyAlignment="1" applyProtection="1">
      <alignment horizontal="center" vertical="center" wrapText="1"/>
      <protection hidden="1"/>
    </xf>
    <xf numFmtId="0" fontId="19" fillId="0" borderId="0" xfId="0" applyFont="1" applyBorder="1" applyAlignment="1" applyProtection="1">
      <alignment horizontal="center" vertical="center" wrapText="1"/>
      <protection hidden="1"/>
    </xf>
    <xf numFmtId="0" fontId="20" fillId="0" borderId="0" xfId="0" applyFont="1" applyBorder="1" applyAlignment="1" applyProtection="1">
      <alignment vertical="center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horizontal="center" wrapText="1"/>
      <protection hidden="1"/>
    </xf>
    <xf numFmtId="44" fontId="18" fillId="2" borderId="1" xfId="1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wrapText="1"/>
      <protection hidden="1"/>
    </xf>
    <xf numFmtId="0" fontId="4" fillId="2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hidden="1"/>
    </xf>
    <xf numFmtId="44" fontId="5" fillId="0" borderId="1" xfId="1" applyFont="1" applyFill="1" applyBorder="1" applyAlignment="1" applyProtection="1">
      <alignment horizontal="center" wrapText="1"/>
      <protection hidden="1"/>
    </xf>
    <xf numFmtId="10" fontId="4" fillId="2" borderId="1" xfId="9" applyNumberFormat="1" applyFont="1" applyFill="1" applyBorder="1" applyAlignment="1" applyProtection="1">
      <alignment horizontal="center" wrapText="1"/>
      <protection hidden="1"/>
    </xf>
    <xf numFmtId="44" fontId="4" fillId="2" borderId="1" xfId="1" applyFont="1" applyFill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5" fillId="3" borderId="1" xfId="9" applyNumberFormat="1" applyFont="1" applyFill="1" applyBorder="1" applyAlignment="1" applyProtection="1">
      <alignment horizontal="center" vertical="top" wrapText="1"/>
      <protection hidden="1"/>
    </xf>
    <xf numFmtId="44" fontId="5" fillId="3" borderId="1" xfId="1" applyFont="1" applyFill="1" applyBorder="1" applyAlignment="1" applyProtection="1">
      <alignment horizontal="center" vertical="top" wrapText="1"/>
      <protection hidden="1"/>
    </xf>
    <xf numFmtId="10" fontId="18" fillId="2" borderId="1" xfId="1" applyNumberFormat="1" applyFont="1" applyFill="1" applyBorder="1" applyAlignment="1" applyProtection="1">
      <alignment horizontal="center" vertical="top" wrapText="1"/>
      <protection hidden="1"/>
    </xf>
    <xf numFmtId="44" fontId="18" fillId="2" borderId="1" xfId="1" applyFont="1" applyFill="1" applyBorder="1" applyAlignment="1" applyProtection="1">
      <alignment horizontal="center" vertical="top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vertical="top" wrapText="1"/>
      <protection hidden="1"/>
    </xf>
    <xf numFmtId="44" fontId="17" fillId="3" borderId="1" xfId="1" applyFont="1" applyFill="1" applyBorder="1" applyAlignment="1" applyProtection="1">
      <alignment horizontal="center" wrapText="1"/>
      <protection hidden="1"/>
    </xf>
    <xf numFmtId="164" fontId="18" fillId="2" borderId="1" xfId="9" applyNumberFormat="1" applyFont="1" applyFill="1" applyBorder="1" applyAlignment="1" applyProtection="1">
      <alignment horizontal="center" wrapText="1"/>
      <protection hidden="1"/>
    </xf>
    <xf numFmtId="10" fontId="18" fillId="2" borderId="1" xfId="9" applyNumberFormat="1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center" vertical="top" wrapText="1"/>
      <protection hidden="1"/>
    </xf>
    <xf numFmtId="10" fontId="17" fillId="3" borderId="1" xfId="1" applyNumberFormat="1" applyFont="1" applyFill="1" applyBorder="1" applyAlignment="1" applyProtection="1">
      <alignment horizontal="center" wrapText="1"/>
      <protection hidden="1"/>
    </xf>
    <xf numFmtId="10" fontId="18" fillId="2" borderId="1" xfId="1" applyNumberFormat="1" applyFont="1" applyFill="1" applyBorder="1" applyAlignment="1" applyProtection="1">
      <alignment horizontal="center" wrapText="1"/>
      <protection hidden="1"/>
    </xf>
    <xf numFmtId="0" fontId="19" fillId="0" borderId="0" xfId="0" applyFont="1" applyAlignment="1" applyProtection="1">
      <protection hidden="1"/>
    </xf>
    <xf numFmtId="0" fontId="17" fillId="0" borderId="1" xfId="0" applyFont="1" applyBorder="1" applyAlignment="1" applyProtection="1">
      <alignment vertical="top" wrapText="1"/>
      <protection hidden="1"/>
    </xf>
    <xf numFmtId="44" fontId="18" fillId="0" borderId="1" xfId="1" applyFont="1" applyBorder="1" applyAlignment="1" applyProtection="1">
      <alignment horizontal="center" vertical="center" wrapText="1"/>
      <protection hidden="1"/>
    </xf>
    <xf numFmtId="44" fontId="19" fillId="0" borderId="0" xfId="0" applyNumberFormat="1" applyFont="1" applyProtection="1">
      <protection hidden="1"/>
    </xf>
    <xf numFmtId="0" fontId="19" fillId="0" borderId="0" xfId="0" applyFont="1" applyBorder="1" applyProtection="1">
      <protection hidden="1"/>
    </xf>
    <xf numFmtId="0" fontId="19" fillId="0" borderId="0" xfId="0" applyFont="1" applyBorder="1" applyAlignment="1" applyProtection="1">
      <alignment horizontal="left"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locked="0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0" fontId="19" fillId="0" borderId="3" xfId="0" applyFont="1" applyBorder="1" applyProtection="1"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Border="1" applyAlignment="1" applyProtection="1">
      <alignment horizontal="center" wrapText="1"/>
      <protection hidden="1"/>
    </xf>
    <xf numFmtId="0" fontId="10" fillId="3" borderId="4" xfId="0" applyFont="1" applyFill="1" applyBorder="1" applyAlignment="1"/>
    <xf numFmtId="0" fontId="17" fillId="3" borderId="1" xfId="0" applyFont="1" applyFill="1" applyBorder="1" applyAlignment="1" applyProtection="1">
      <alignment horizontal="center" wrapText="1"/>
      <protection hidden="1"/>
    </xf>
    <xf numFmtId="44" fontId="17" fillId="5" borderId="1" xfId="1" applyFont="1" applyFill="1" applyBorder="1" applyAlignment="1" applyProtection="1">
      <alignment horizontal="center" wrapText="1"/>
      <protection locked="0"/>
    </xf>
    <xf numFmtId="10" fontId="18" fillId="3" borderId="1" xfId="9" applyNumberFormat="1" applyFont="1" applyFill="1" applyBorder="1" applyAlignment="1" applyProtection="1">
      <alignment horizontal="center" wrapText="1"/>
      <protection hidden="1"/>
    </xf>
    <xf numFmtId="14" fontId="17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5" borderId="1" xfId="0" applyFont="1" applyFill="1" applyBorder="1" applyAlignment="1" applyProtection="1">
      <alignment horizontal="center" vertical="center" wrapText="1"/>
      <protection locked="0"/>
    </xf>
    <xf numFmtId="0" fontId="17" fillId="5" borderId="1" xfId="0" applyFont="1" applyFill="1" applyBorder="1" applyAlignment="1" applyProtection="1">
      <alignment horizontal="center" vertical="center" wrapText="1"/>
      <protection hidden="1"/>
    </xf>
    <xf numFmtId="0" fontId="18" fillId="5" borderId="1" xfId="0" applyFont="1" applyFill="1" applyBorder="1" applyAlignment="1" applyProtection="1">
      <alignment horizontal="center" vertical="center" wrapText="1"/>
      <protection hidden="1"/>
    </xf>
    <xf numFmtId="0" fontId="19" fillId="0" borderId="3" xfId="0" applyFont="1" applyBorder="1" applyProtection="1">
      <protection locked="0"/>
    </xf>
    <xf numFmtId="0" fontId="19" fillId="0" borderId="5" xfId="0" applyFont="1" applyBorder="1" applyProtection="1">
      <protection locked="0"/>
    </xf>
    <xf numFmtId="0" fontId="19" fillId="0" borderId="0" xfId="0" applyFont="1" applyBorder="1" applyProtection="1">
      <protection locked="0"/>
    </xf>
    <xf numFmtId="0" fontId="19" fillId="0" borderId="6" xfId="0" applyFont="1" applyBorder="1" applyProtection="1">
      <protection locked="0"/>
    </xf>
    <xf numFmtId="0" fontId="5" fillId="0" borderId="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vertical="center" wrapText="1"/>
      <protection hidden="1"/>
    </xf>
    <xf numFmtId="0" fontId="19" fillId="0" borderId="0" xfId="0" applyFont="1" applyProtection="1"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9" fillId="0" borderId="0" xfId="0" applyFont="1" applyProtection="1">
      <protection hidden="1"/>
    </xf>
    <xf numFmtId="0" fontId="17" fillId="0" borderId="7" xfId="0" applyFont="1" applyBorder="1" applyAlignment="1" applyProtection="1">
      <alignment vertical="center" wrapText="1"/>
      <protection hidden="1"/>
    </xf>
    <xf numFmtId="0" fontId="21" fillId="0" borderId="0" xfId="0" applyFont="1" applyAlignment="1">
      <alignment horizontal="left" vertical="center"/>
    </xf>
    <xf numFmtId="0" fontId="17" fillId="0" borderId="0" xfId="0" applyFont="1" applyProtection="1">
      <protection locked="0"/>
    </xf>
    <xf numFmtId="0" fontId="17" fillId="3" borderId="1" xfId="0" applyFont="1" applyFill="1" applyBorder="1" applyAlignment="1" applyProtection="1">
      <alignment horizontal="center" vertical="center" wrapText="1"/>
      <protection hidden="1"/>
    </xf>
    <xf numFmtId="10" fontId="17" fillId="3" borderId="1" xfId="9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hidden="1"/>
    </xf>
    <xf numFmtId="0" fontId="17" fillId="3" borderId="1" xfId="0" applyFont="1" applyFill="1" applyBorder="1" applyAlignment="1" applyProtection="1">
      <alignment vertical="center" wrapText="1"/>
      <protection hidden="1"/>
    </xf>
    <xf numFmtId="164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10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4" fontId="17" fillId="5" borderId="1" xfId="0" applyNumberFormat="1" applyFont="1" applyFill="1" applyBorder="1" applyAlignment="1" applyProtection="1">
      <alignment horizontal="center" vertical="center" wrapText="1"/>
      <protection hidden="1"/>
    </xf>
    <xf numFmtId="3" fontId="23" fillId="3" borderId="1" xfId="0" applyNumberFormat="1" applyFont="1" applyFill="1" applyBorder="1" applyAlignment="1">
      <alignment horizontal="center" vertical="center" wrapText="1"/>
    </xf>
    <xf numFmtId="44" fontId="23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44" fontId="13" fillId="3" borderId="1" xfId="0" applyNumberFormat="1" applyFont="1" applyFill="1" applyBorder="1" applyAlignment="1">
      <alignment vertical="center" wrapText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0" fontId="19" fillId="0" borderId="0" xfId="0" applyFont="1" applyProtection="1"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3" borderId="11" xfId="0" applyFont="1" applyFill="1" applyBorder="1" applyProtection="1">
      <protection locked="0"/>
    </xf>
    <xf numFmtId="0" fontId="17" fillId="3" borderId="2" xfId="0" applyFont="1" applyFill="1" applyBorder="1" applyProtection="1">
      <protection locked="0"/>
    </xf>
    <xf numFmtId="0" fontId="17" fillId="3" borderId="0" xfId="0" applyFont="1" applyFill="1" applyBorder="1" applyProtection="1">
      <protection locked="0"/>
    </xf>
    <xf numFmtId="10" fontId="17" fillId="5" borderId="1" xfId="9" applyNumberFormat="1" applyFont="1" applyFill="1" applyBorder="1" applyAlignment="1" applyProtection="1">
      <alignment horizontal="center" wrapText="1"/>
      <protection locked="0"/>
    </xf>
    <xf numFmtId="44" fontId="17" fillId="5" borderId="1" xfId="1" applyFont="1" applyFill="1" applyBorder="1" applyAlignment="1" applyProtection="1">
      <alignment horizontal="center" wrapText="1"/>
      <protection hidden="1"/>
    </xf>
    <xf numFmtId="10" fontId="17" fillId="5" borderId="1" xfId="9" applyNumberFormat="1" applyFont="1" applyFill="1" applyBorder="1" applyAlignment="1" applyProtection="1">
      <alignment horizontal="center" vertical="center" wrapText="1"/>
      <protection locked="0"/>
    </xf>
    <xf numFmtId="0" fontId="19" fillId="3" borderId="3" xfId="0" applyFont="1" applyFill="1" applyBorder="1" applyProtection="1">
      <protection locked="0"/>
    </xf>
    <xf numFmtId="0" fontId="19" fillId="3" borderId="5" xfId="0" applyFont="1" applyFill="1" applyBorder="1" applyProtection="1">
      <protection locked="0"/>
    </xf>
    <xf numFmtId="0" fontId="19" fillId="3" borderId="0" xfId="0" applyFont="1" applyFill="1" applyProtection="1">
      <protection locked="0"/>
    </xf>
    <xf numFmtId="0" fontId="19" fillId="3" borderId="6" xfId="0" applyFont="1" applyFill="1" applyBorder="1" applyProtection="1">
      <protection locked="0"/>
    </xf>
    <xf numFmtId="0" fontId="17" fillId="3" borderId="0" xfId="0" applyFont="1" applyFill="1" applyProtection="1">
      <protection locked="0"/>
    </xf>
    <xf numFmtId="0" fontId="18" fillId="3" borderId="0" xfId="0" applyFont="1" applyFill="1" applyAlignment="1" applyProtection="1">
      <alignment horizontal="center" vertical="center"/>
      <protection hidden="1"/>
    </xf>
    <xf numFmtId="0" fontId="18" fillId="7" borderId="1" xfId="0" applyFont="1" applyFill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44" fontId="19" fillId="5" borderId="7" xfId="1" applyFont="1" applyFill="1" applyBorder="1" applyAlignment="1" applyProtection="1">
      <alignment horizontal="center" vertical="center" wrapText="1"/>
      <protection locked="0"/>
    </xf>
    <xf numFmtId="44" fontId="19" fillId="3" borderId="1" xfId="0" applyNumberFormat="1" applyFont="1" applyFill="1" applyBorder="1" applyAlignment="1" applyProtection="1">
      <alignment horizontal="center" vertical="center" wrapText="1"/>
      <protection hidden="1"/>
    </xf>
    <xf numFmtId="44" fontId="18" fillId="0" borderId="1" xfId="0" applyNumberFormat="1" applyFont="1" applyBorder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8" fillId="3" borderId="0" xfId="0" applyFont="1" applyFill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left" vertic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49" fontId="17" fillId="0" borderId="1" xfId="0" applyNumberFormat="1" applyFont="1" applyBorder="1" applyAlignment="1" applyProtection="1">
      <alignment horizontal="center" vertical="center" wrapText="1"/>
      <protection hidden="1"/>
    </xf>
    <xf numFmtId="0" fontId="18" fillId="3" borderId="0" xfId="0" applyFont="1" applyFill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0" fontId="18" fillId="0" borderId="15" xfId="0" applyFont="1" applyBorder="1" applyAlignment="1" applyProtection="1">
      <alignment horizontal="center" vertical="center" wrapText="1"/>
      <protection hidden="1"/>
    </xf>
    <xf numFmtId="0" fontId="25" fillId="5" borderId="3" xfId="0" applyFont="1" applyFill="1" applyBorder="1" applyAlignment="1" applyProtection="1">
      <alignment horizontal="left"/>
      <protection hidden="1"/>
    </xf>
    <xf numFmtId="0" fontId="18" fillId="7" borderId="1" xfId="0" applyFont="1" applyFill="1" applyBorder="1" applyAlignment="1" applyProtection="1">
      <alignment horizontal="center" vertical="center" wrapText="1"/>
      <protection hidden="1"/>
    </xf>
    <xf numFmtId="0" fontId="18" fillId="7" borderId="14" xfId="0" applyFont="1" applyFill="1" applyBorder="1" applyAlignment="1" applyProtection="1">
      <alignment horizontal="center" vertical="center" wrapText="1"/>
      <protection hidden="1"/>
    </xf>
    <xf numFmtId="0" fontId="17" fillId="3" borderId="1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0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horizontal="left" vertical="center" wrapText="1"/>
    </xf>
    <xf numFmtId="0" fontId="17" fillId="3" borderId="12" xfId="0" applyFont="1" applyFill="1" applyBorder="1" applyAlignment="1">
      <alignment horizontal="left" vertical="center" wrapText="1"/>
    </xf>
    <xf numFmtId="0" fontId="17" fillId="3" borderId="10" xfId="0" applyFont="1" applyFill="1" applyBorder="1" applyAlignment="1">
      <alignment horizontal="left" vertical="center" wrapText="1"/>
    </xf>
    <xf numFmtId="0" fontId="17" fillId="3" borderId="13" xfId="0" applyFont="1" applyFill="1" applyBorder="1" applyAlignment="1">
      <alignment horizontal="left" vertical="center" wrapText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Border="1" applyAlignment="1" applyProtection="1">
      <alignment horizontal="center" wrapText="1"/>
      <protection hidden="1"/>
    </xf>
    <xf numFmtId="0" fontId="4" fillId="2" borderId="1" xfId="0" applyFont="1" applyFill="1" applyBorder="1" applyAlignment="1" applyProtection="1">
      <alignment horizontal="center" vertical="top" wrapText="1"/>
      <protection hidden="1"/>
    </xf>
    <xf numFmtId="0" fontId="18" fillId="0" borderId="10" xfId="0" applyFont="1" applyBorder="1" applyAlignment="1" applyProtection="1">
      <alignment horizontal="center"/>
      <protection hidden="1"/>
    </xf>
    <xf numFmtId="0" fontId="17" fillId="3" borderId="1" xfId="0" applyFont="1" applyFill="1" applyBorder="1" applyAlignment="1" applyProtection="1">
      <alignment horizontal="left" vertical="top" wrapText="1"/>
      <protection hidden="1"/>
    </xf>
    <xf numFmtId="44" fontId="17" fillId="5" borderId="8" xfId="1" applyFont="1" applyFill="1" applyBorder="1" applyAlignment="1" applyProtection="1">
      <alignment horizontal="center" vertical="center" wrapText="1"/>
      <protection locked="0"/>
    </xf>
    <xf numFmtId="44" fontId="17" fillId="5" borderId="7" xfId="1" applyFont="1" applyFill="1" applyBorder="1" applyAlignment="1" applyProtection="1">
      <alignment horizontal="center" vertical="center" wrapText="1"/>
      <protection locked="0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left" wrapText="1"/>
      <protection hidden="1"/>
    </xf>
    <xf numFmtId="0" fontId="18" fillId="0" borderId="0" xfId="0" applyFont="1" applyBorder="1" applyAlignment="1" applyProtection="1">
      <alignment horizontal="center" vertical="center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4" borderId="1" xfId="0" applyFont="1" applyFill="1" applyBorder="1" applyAlignment="1" applyProtection="1">
      <alignment horizontal="center" vertical="center" wrapText="1"/>
      <protection hidden="1"/>
    </xf>
    <xf numFmtId="44" fontId="17" fillId="5" borderId="8" xfId="1" applyFont="1" applyFill="1" applyBorder="1" applyAlignment="1" applyProtection="1">
      <alignment horizontal="left" vertical="center" wrapText="1"/>
      <protection locked="0"/>
    </xf>
    <xf numFmtId="44" fontId="17" fillId="5" borderId="7" xfId="1" applyFont="1" applyFill="1" applyBorder="1" applyAlignment="1" applyProtection="1">
      <alignment horizontal="left" vertical="center" wrapText="1"/>
      <protection locked="0"/>
    </xf>
    <xf numFmtId="0" fontId="18" fillId="0" borderId="2" xfId="0" applyFont="1" applyBorder="1" applyAlignment="1" applyProtection="1">
      <alignment horizontal="center" vertical="center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0" borderId="8" xfId="0" applyFont="1" applyBorder="1" applyAlignment="1" applyProtection="1">
      <alignment horizontal="left" vertical="center" wrapText="1"/>
      <protection hidden="1"/>
    </xf>
    <xf numFmtId="0" fontId="17" fillId="0" borderId="7" xfId="0" applyFont="1" applyBorder="1" applyAlignment="1" applyProtection="1">
      <alignment horizontal="left" vertical="center" wrapText="1"/>
      <protection hidden="1"/>
    </xf>
    <xf numFmtId="44" fontId="18" fillId="2" borderId="8" xfId="1" applyFont="1" applyFill="1" applyBorder="1" applyAlignment="1" applyProtection="1">
      <alignment horizontal="center" wrapText="1"/>
      <protection hidden="1"/>
    </xf>
    <xf numFmtId="44" fontId="18" fillId="2" borderId="7" xfId="1" applyFont="1" applyFill="1" applyBorder="1" applyAlignment="1" applyProtection="1">
      <alignment horizontal="center" wrapText="1"/>
      <protection hidden="1"/>
    </xf>
    <xf numFmtId="0" fontId="18" fillId="2" borderId="8" xfId="0" applyFont="1" applyFill="1" applyBorder="1" applyAlignment="1" applyProtection="1">
      <alignment horizontal="center" vertical="top" wrapText="1"/>
      <protection hidden="1"/>
    </xf>
    <xf numFmtId="0" fontId="18" fillId="2" borderId="9" xfId="0" applyFont="1" applyFill="1" applyBorder="1" applyAlignment="1" applyProtection="1">
      <alignment horizontal="center" vertical="top" wrapText="1"/>
      <protection hidden="1"/>
    </xf>
    <xf numFmtId="0" fontId="18" fillId="2" borderId="7" xfId="0" applyFont="1" applyFill="1" applyBorder="1" applyAlignment="1" applyProtection="1">
      <alignment horizontal="center" vertical="top" wrapText="1"/>
      <protection hidden="1"/>
    </xf>
    <xf numFmtId="44" fontId="17" fillId="5" borderId="8" xfId="1" applyFont="1" applyFill="1" applyBorder="1" applyAlignment="1" applyProtection="1">
      <alignment horizontal="center" wrapText="1"/>
      <protection locked="0"/>
    </xf>
    <xf numFmtId="44" fontId="17" fillId="5" borderId="7" xfId="1" applyFont="1" applyFill="1" applyBorder="1" applyAlignment="1" applyProtection="1">
      <alignment horizontal="center" wrapText="1"/>
      <protection locked="0"/>
    </xf>
    <xf numFmtId="0" fontId="19" fillId="0" borderId="11" xfId="0" applyFont="1" applyBorder="1" applyAlignment="1" applyProtection="1">
      <alignment horizontal="left" wrapText="1"/>
      <protection hidden="1"/>
    </xf>
    <xf numFmtId="0" fontId="19" fillId="0" borderId="3" xfId="0" applyFont="1" applyBorder="1" applyAlignment="1" applyProtection="1">
      <alignment horizontal="left" wrapText="1"/>
      <protection hidden="1"/>
    </xf>
    <xf numFmtId="0" fontId="19" fillId="6" borderId="11" xfId="0" applyFont="1" applyFill="1" applyBorder="1" applyAlignment="1" applyProtection="1">
      <alignment horizontal="center" wrapText="1"/>
      <protection hidden="1"/>
    </xf>
    <xf numFmtId="0" fontId="19" fillId="6" borderId="3" xfId="0" applyFont="1" applyFill="1" applyBorder="1" applyAlignment="1" applyProtection="1">
      <alignment horizontal="center" wrapText="1"/>
      <protection hidden="1"/>
    </xf>
    <xf numFmtId="0" fontId="19" fillId="0" borderId="11" xfId="0" applyFont="1" applyBorder="1" applyAlignment="1" applyProtection="1">
      <alignment horizontal="left"/>
      <protection hidden="1"/>
    </xf>
    <xf numFmtId="0" fontId="19" fillId="0" borderId="3" xfId="0" applyFont="1" applyBorder="1" applyAlignment="1" applyProtection="1">
      <alignment horizontal="left"/>
      <protection hidden="1"/>
    </xf>
    <xf numFmtId="0" fontId="19" fillId="0" borderId="11" xfId="0" applyFont="1" applyBorder="1" applyAlignment="1" applyProtection="1">
      <alignment horizontal="center"/>
      <protection hidden="1"/>
    </xf>
    <xf numFmtId="0" fontId="19" fillId="0" borderId="3" xfId="0" applyFont="1" applyBorder="1" applyAlignment="1" applyProtection="1">
      <alignment horizontal="center"/>
      <protection hidden="1"/>
    </xf>
    <xf numFmtId="0" fontId="24" fillId="3" borderId="11" xfId="0" applyFont="1" applyFill="1" applyBorder="1" applyAlignment="1" applyProtection="1">
      <alignment horizontal="left" vertical="top" wrapText="1"/>
      <protection hidden="1"/>
    </xf>
    <xf numFmtId="0" fontId="24" fillId="3" borderId="3" xfId="0" applyFont="1" applyFill="1" applyBorder="1" applyAlignment="1" applyProtection="1">
      <alignment horizontal="left" vertical="top" wrapText="1"/>
      <protection hidden="1"/>
    </xf>
    <xf numFmtId="0" fontId="17" fillId="0" borderId="8" xfId="0" applyFont="1" applyBorder="1" applyAlignment="1" applyProtection="1">
      <alignment horizontal="left" wrapText="1"/>
      <protection hidden="1"/>
    </xf>
    <xf numFmtId="0" fontId="17" fillId="0" borderId="9" xfId="0" applyFont="1" applyBorder="1" applyAlignment="1" applyProtection="1">
      <alignment horizontal="left" wrapText="1"/>
      <protection hidden="1"/>
    </xf>
    <xf numFmtId="0" fontId="17" fillId="0" borderId="7" xfId="0" applyFont="1" applyBorder="1" applyAlignment="1" applyProtection="1">
      <alignment horizontal="left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2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23" fillId="3" borderId="8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alignment horizontal="center"/>
      <protection locked="0"/>
    </xf>
    <xf numFmtId="0" fontId="2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49" fontId="19" fillId="5" borderId="7" xfId="1" applyNumberFormat="1" applyFont="1" applyFill="1" applyBorder="1" applyAlignment="1" applyProtection="1">
      <alignment horizontal="center" vertical="center" wrapText="1"/>
      <protection locked="0"/>
    </xf>
  </cellXfs>
  <cellStyles count="18">
    <cellStyle name="Moeda" xfId="1" builtinId="4"/>
    <cellStyle name="Moeda 2" xfId="2" xr:uid="{00000000-0005-0000-0000-000001000000}"/>
    <cellStyle name="Moeda 3" xfId="3" xr:uid="{00000000-0005-0000-0000-000002000000}"/>
    <cellStyle name="Moeda 4" xfId="4" xr:uid="{00000000-0005-0000-0000-000003000000}"/>
    <cellStyle name="Moeda 5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Porcentagem" xfId="9" builtinId="5"/>
    <cellStyle name="Porcentagem 2" xfId="10" xr:uid="{00000000-0005-0000-0000-00000A000000}"/>
    <cellStyle name="Porcentagem 3" xfId="11" xr:uid="{00000000-0005-0000-0000-00000B000000}"/>
    <cellStyle name="Porcentagem 3 2" xfId="12" xr:uid="{00000000-0005-0000-0000-00000C000000}"/>
    <cellStyle name="Vírgula 2" xfId="13" xr:uid="{00000000-0005-0000-0000-00000D000000}"/>
    <cellStyle name="Vírgula 2 2" xfId="14" xr:uid="{00000000-0005-0000-0000-00000E000000}"/>
    <cellStyle name="Vírgula 3" xfId="15" xr:uid="{00000000-0005-0000-0000-00000F000000}"/>
    <cellStyle name="Vírgula 4" xfId="16" xr:uid="{00000000-0005-0000-0000-000010000000}"/>
    <cellStyle name="Vírgula 5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92408-F13C-49FC-B6A9-8DA124D5DDEE}">
  <sheetPr>
    <pageSetUpPr fitToPage="1"/>
  </sheetPr>
  <dimension ref="A1:WVN26"/>
  <sheetViews>
    <sheetView showGridLines="0" tabSelected="1" view="pageBreakPreview" zoomScaleNormal="100" zoomScaleSheetLayoutView="100" workbookViewId="0">
      <selection activeCell="E9" sqref="E9"/>
    </sheetView>
  </sheetViews>
  <sheetFormatPr defaultColWidth="0" defaultRowHeight="12" customHeight="1" zeroHeight="1"/>
  <cols>
    <col min="1" max="1" width="37.44140625" style="95" customWidth="1"/>
    <col min="2" max="2" width="12.5546875" style="95" customWidth="1"/>
    <col min="3" max="3" width="10.6640625" style="95" customWidth="1"/>
    <col min="4" max="4" width="17" style="95" customWidth="1"/>
    <col min="5" max="5" width="17.6640625" style="95" customWidth="1"/>
    <col min="6" max="6" width="19.33203125" style="95" customWidth="1"/>
    <col min="7" max="256" width="0" style="95" hidden="1"/>
    <col min="257" max="257" width="37.44140625" style="95" hidden="1" customWidth="1"/>
    <col min="258" max="258" width="12.5546875" style="95" hidden="1" customWidth="1"/>
    <col min="259" max="259" width="10.6640625" style="95" hidden="1" customWidth="1"/>
    <col min="260" max="260" width="17" style="95" hidden="1" customWidth="1"/>
    <col min="261" max="261" width="17.6640625" style="95" hidden="1" customWidth="1"/>
    <col min="262" max="262" width="19.33203125" style="95" hidden="1" customWidth="1"/>
    <col min="263" max="512" width="0" style="95" hidden="1"/>
    <col min="513" max="513" width="37.44140625" style="95" hidden="1" customWidth="1"/>
    <col min="514" max="514" width="12.5546875" style="95" hidden="1" customWidth="1"/>
    <col min="515" max="515" width="10.6640625" style="95" hidden="1" customWidth="1"/>
    <col min="516" max="516" width="17" style="95" hidden="1" customWidth="1"/>
    <col min="517" max="517" width="17.6640625" style="95" hidden="1" customWidth="1"/>
    <col min="518" max="518" width="19.33203125" style="95" hidden="1" customWidth="1"/>
    <col min="519" max="768" width="0" style="95" hidden="1"/>
    <col min="769" max="769" width="37.44140625" style="95" hidden="1" customWidth="1"/>
    <col min="770" max="770" width="12.5546875" style="95" hidden="1" customWidth="1"/>
    <col min="771" max="771" width="10.6640625" style="95" hidden="1" customWidth="1"/>
    <col min="772" max="772" width="17" style="95" hidden="1" customWidth="1"/>
    <col min="773" max="773" width="17.6640625" style="95" hidden="1" customWidth="1"/>
    <col min="774" max="774" width="19.33203125" style="95" hidden="1" customWidth="1"/>
    <col min="775" max="1024" width="0" style="95" hidden="1"/>
    <col min="1025" max="1025" width="37.44140625" style="95" hidden="1" customWidth="1"/>
    <col min="1026" max="1026" width="12.5546875" style="95" hidden="1" customWidth="1"/>
    <col min="1027" max="1027" width="10.6640625" style="95" hidden="1" customWidth="1"/>
    <col min="1028" max="1028" width="17" style="95" hidden="1" customWidth="1"/>
    <col min="1029" max="1029" width="17.6640625" style="95" hidden="1" customWidth="1"/>
    <col min="1030" max="1030" width="19.33203125" style="95" hidden="1" customWidth="1"/>
    <col min="1031" max="1280" width="0" style="95" hidden="1"/>
    <col min="1281" max="1281" width="37.44140625" style="95" hidden="1" customWidth="1"/>
    <col min="1282" max="1282" width="12.5546875" style="95" hidden="1" customWidth="1"/>
    <col min="1283" max="1283" width="10.6640625" style="95" hidden="1" customWidth="1"/>
    <col min="1284" max="1284" width="17" style="95" hidden="1" customWidth="1"/>
    <col min="1285" max="1285" width="17.6640625" style="95" hidden="1" customWidth="1"/>
    <col min="1286" max="1286" width="19.33203125" style="95" hidden="1" customWidth="1"/>
    <col min="1287" max="1536" width="0" style="95" hidden="1"/>
    <col min="1537" max="1537" width="37.44140625" style="95" hidden="1" customWidth="1"/>
    <col min="1538" max="1538" width="12.5546875" style="95" hidden="1" customWidth="1"/>
    <col min="1539" max="1539" width="10.6640625" style="95" hidden="1" customWidth="1"/>
    <col min="1540" max="1540" width="17" style="95" hidden="1" customWidth="1"/>
    <col min="1541" max="1541" width="17.6640625" style="95" hidden="1" customWidth="1"/>
    <col min="1542" max="1542" width="19.33203125" style="95" hidden="1" customWidth="1"/>
    <col min="1543" max="1792" width="0" style="95" hidden="1"/>
    <col min="1793" max="1793" width="37.44140625" style="95" hidden="1" customWidth="1"/>
    <col min="1794" max="1794" width="12.5546875" style="95" hidden="1" customWidth="1"/>
    <col min="1795" max="1795" width="10.6640625" style="95" hidden="1" customWidth="1"/>
    <col min="1796" max="1796" width="17" style="95" hidden="1" customWidth="1"/>
    <col min="1797" max="1797" width="17.6640625" style="95" hidden="1" customWidth="1"/>
    <col min="1798" max="1798" width="19.33203125" style="95" hidden="1" customWidth="1"/>
    <col min="1799" max="2048" width="0" style="95" hidden="1"/>
    <col min="2049" max="2049" width="37.44140625" style="95" hidden="1" customWidth="1"/>
    <col min="2050" max="2050" width="12.5546875" style="95" hidden="1" customWidth="1"/>
    <col min="2051" max="2051" width="10.6640625" style="95" hidden="1" customWidth="1"/>
    <col min="2052" max="2052" width="17" style="95" hidden="1" customWidth="1"/>
    <col min="2053" max="2053" width="17.6640625" style="95" hidden="1" customWidth="1"/>
    <col min="2054" max="2054" width="19.33203125" style="95" hidden="1" customWidth="1"/>
    <col min="2055" max="2304" width="0" style="95" hidden="1"/>
    <col min="2305" max="2305" width="37.44140625" style="95" hidden="1" customWidth="1"/>
    <col min="2306" max="2306" width="12.5546875" style="95" hidden="1" customWidth="1"/>
    <col min="2307" max="2307" width="10.6640625" style="95" hidden="1" customWidth="1"/>
    <col min="2308" max="2308" width="17" style="95" hidden="1" customWidth="1"/>
    <col min="2309" max="2309" width="17.6640625" style="95" hidden="1" customWidth="1"/>
    <col min="2310" max="2310" width="19.33203125" style="95" hidden="1" customWidth="1"/>
    <col min="2311" max="2560" width="0" style="95" hidden="1"/>
    <col min="2561" max="2561" width="37.44140625" style="95" hidden="1" customWidth="1"/>
    <col min="2562" max="2562" width="12.5546875" style="95" hidden="1" customWidth="1"/>
    <col min="2563" max="2563" width="10.6640625" style="95" hidden="1" customWidth="1"/>
    <col min="2564" max="2564" width="17" style="95" hidden="1" customWidth="1"/>
    <col min="2565" max="2565" width="17.6640625" style="95" hidden="1" customWidth="1"/>
    <col min="2566" max="2566" width="19.33203125" style="95" hidden="1" customWidth="1"/>
    <col min="2567" max="2816" width="0" style="95" hidden="1"/>
    <col min="2817" max="2817" width="37.44140625" style="95" hidden="1" customWidth="1"/>
    <col min="2818" max="2818" width="12.5546875" style="95" hidden="1" customWidth="1"/>
    <col min="2819" max="2819" width="10.6640625" style="95" hidden="1" customWidth="1"/>
    <col min="2820" max="2820" width="17" style="95" hidden="1" customWidth="1"/>
    <col min="2821" max="2821" width="17.6640625" style="95" hidden="1" customWidth="1"/>
    <col min="2822" max="2822" width="19.33203125" style="95" hidden="1" customWidth="1"/>
    <col min="2823" max="3072" width="0" style="95" hidden="1"/>
    <col min="3073" max="3073" width="37.44140625" style="95" hidden="1" customWidth="1"/>
    <col min="3074" max="3074" width="12.5546875" style="95" hidden="1" customWidth="1"/>
    <col min="3075" max="3075" width="10.6640625" style="95" hidden="1" customWidth="1"/>
    <col min="3076" max="3076" width="17" style="95" hidden="1" customWidth="1"/>
    <col min="3077" max="3077" width="17.6640625" style="95" hidden="1" customWidth="1"/>
    <col min="3078" max="3078" width="19.33203125" style="95" hidden="1" customWidth="1"/>
    <col min="3079" max="3328" width="0" style="95" hidden="1"/>
    <col min="3329" max="3329" width="37.44140625" style="95" hidden="1" customWidth="1"/>
    <col min="3330" max="3330" width="12.5546875" style="95" hidden="1" customWidth="1"/>
    <col min="3331" max="3331" width="10.6640625" style="95" hidden="1" customWidth="1"/>
    <col min="3332" max="3332" width="17" style="95" hidden="1" customWidth="1"/>
    <col min="3333" max="3333" width="17.6640625" style="95" hidden="1" customWidth="1"/>
    <col min="3334" max="3334" width="19.33203125" style="95" hidden="1" customWidth="1"/>
    <col min="3335" max="3584" width="0" style="95" hidden="1"/>
    <col min="3585" max="3585" width="37.44140625" style="95" hidden="1" customWidth="1"/>
    <col min="3586" max="3586" width="12.5546875" style="95" hidden="1" customWidth="1"/>
    <col min="3587" max="3587" width="10.6640625" style="95" hidden="1" customWidth="1"/>
    <col min="3588" max="3588" width="17" style="95" hidden="1" customWidth="1"/>
    <col min="3589" max="3589" width="17.6640625" style="95" hidden="1" customWidth="1"/>
    <col min="3590" max="3590" width="19.33203125" style="95" hidden="1" customWidth="1"/>
    <col min="3591" max="3840" width="0" style="95" hidden="1"/>
    <col min="3841" max="3841" width="37.44140625" style="95" hidden="1" customWidth="1"/>
    <col min="3842" max="3842" width="12.5546875" style="95" hidden="1" customWidth="1"/>
    <col min="3843" max="3843" width="10.6640625" style="95" hidden="1" customWidth="1"/>
    <col min="3844" max="3844" width="17" style="95" hidden="1" customWidth="1"/>
    <col min="3845" max="3845" width="17.6640625" style="95" hidden="1" customWidth="1"/>
    <col min="3846" max="3846" width="19.33203125" style="95" hidden="1" customWidth="1"/>
    <col min="3847" max="4096" width="0" style="95" hidden="1"/>
    <col min="4097" max="4097" width="37.44140625" style="95" hidden="1" customWidth="1"/>
    <col min="4098" max="4098" width="12.5546875" style="95" hidden="1" customWidth="1"/>
    <col min="4099" max="4099" width="10.6640625" style="95" hidden="1" customWidth="1"/>
    <col min="4100" max="4100" width="17" style="95" hidden="1" customWidth="1"/>
    <col min="4101" max="4101" width="17.6640625" style="95" hidden="1" customWidth="1"/>
    <col min="4102" max="4102" width="19.33203125" style="95" hidden="1" customWidth="1"/>
    <col min="4103" max="4352" width="0" style="95" hidden="1"/>
    <col min="4353" max="4353" width="37.44140625" style="95" hidden="1" customWidth="1"/>
    <col min="4354" max="4354" width="12.5546875" style="95" hidden="1" customWidth="1"/>
    <col min="4355" max="4355" width="10.6640625" style="95" hidden="1" customWidth="1"/>
    <col min="4356" max="4356" width="17" style="95" hidden="1" customWidth="1"/>
    <col min="4357" max="4357" width="17.6640625" style="95" hidden="1" customWidth="1"/>
    <col min="4358" max="4358" width="19.33203125" style="95" hidden="1" customWidth="1"/>
    <col min="4359" max="4608" width="0" style="95" hidden="1"/>
    <col min="4609" max="4609" width="37.44140625" style="95" hidden="1" customWidth="1"/>
    <col min="4610" max="4610" width="12.5546875" style="95" hidden="1" customWidth="1"/>
    <col min="4611" max="4611" width="10.6640625" style="95" hidden="1" customWidth="1"/>
    <col min="4612" max="4612" width="17" style="95" hidden="1" customWidth="1"/>
    <col min="4613" max="4613" width="17.6640625" style="95" hidden="1" customWidth="1"/>
    <col min="4614" max="4614" width="19.33203125" style="95" hidden="1" customWidth="1"/>
    <col min="4615" max="4864" width="0" style="95" hidden="1"/>
    <col min="4865" max="4865" width="37.44140625" style="95" hidden="1" customWidth="1"/>
    <col min="4866" max="4866" width="12.5546875" style="95" hidden="1" customWidth="1"/>
    <col min="4867" max="4867" width="10.6640625" style="95" hidden="1" customWidth="1"/>
    <col min="4868" max="4868" width="17" style="95" hidden="1" customWidth="1"/>
    <col min="4869" max="4869" width="17.6640625" style="95" hidden="1" customWidth="1"/>
    <col min="4870" max="4870" width="19.33203125" style="95" hidden="1" customWidth="1"/>
    <col min="4871" max="5120" width="0" style="95" hidden="1"/>
    <col min="5121" max="5121" width="37.44140625" style="95" hidden="1" customWidth="1"/>
    <col min="5122" max="5122" width="12.5546875" style="95" hidden="1" customWidth="1"/>
    <col min="5123" max="5123" width="10.6640625" style="95" hidden="1" customWidth="1"/>
    <col min="5124" max="5124" width="17" style="95" hidden="1" customWidth="1"/>
    <col min="5125" max="5125" width="17.6640625" style="95" hidden="1" customWidth="1"/>
    <col min="5126" max="5126" width="19.33203125" style="95" hidden="1" customWidth="1"/>
    <col min="5127" max="5376" width="0" style="95" hidden="1"/>
    <col min="5377" max="5377" width="37.44140625" style="95" hidden="1" customWidth="1"/>
    <col min="5378" max="5378" width="12.5546875" style="95" hidden="1" customWidth="1"/>
    <col min="5379" max="5379" width="10.6640625" style="95" hidden="1" customWidth="1"/>
    <col min="5380" max="5380" width="17" style="95" hidden="1" customWidth="1"/>
    <col min="5381" max="5381" width="17.6640625" style="95" hidden="1" customWidth="1"/>
    <col min="5382" max="5382" width="19.33203125" style="95" hidden="1" customWidth="1"/>
    <col min="5383" max="5632" width="0" style="95" hidden="1"/>
    <col min="5633" max="5633" width="37.44140625" style="95" hidden="1" customWidth="1"/>
    <col min="5634" max="5634" width="12.5546875" style="95" hidden="1" customWidth="1"/>
    <col min="5635" max="5635" width="10.6640625" style="95" hidden="1" customWidth="1"/>
    <col min="5636" max="5636" width="17" style="95" hidden="1" customWidth="1"/>
    <col min="5637" max="5637" width="17.6640625" style="95" hidden="1" customWidth="1"/>
    <col min="5638" max="5638" width="19.33203125" style="95" hidden="1" customWidth="1"/>
    <col min="5639" max="5888" width="0" style="95" hidden="1"/>
    <col min="5889" max="5889" width="37.44140625" style="95" hidden="1" customWidth="1"/>
    <col min="5890" max="5890" width="12.5546875" style="95" hidden="1" customWidth="1"/>
    <col min="5891" max="5891" width="10.6640625" style="95" hidden="1" customWidth="1"/>
    <col min="5892" max="5892" width="17" style="95" hidden="1" customWidth="1"/>
    <col min="5893" max="5893" width="17.6640625" style="95" hidden="1" customWidth="1"/>
    <col min="5894" max="5894" width="19.33203125" style="95" hidden="1" customWidth="1"/>
    <col min="5895" max="6144" width="0" style="95" hidden="1"/>
    <col min="6145" max="6145" width="37.44140625" style="95" hidden="1" customWidth="1"/>
    <col min="6146" max="6146" width="12.5546875" style="95" hidden="1" customWidth="1"/>
    <col min="6147" max="6147" width="10.6640625" style="95" hidden="1" customWidth="1"/>
    <col min="6148" max="6148" width="17" style="95" hidden="1" customWidth="1"/>
    <col min="6149" max="6149" width="17.6640625" style="95" hidden="1" customWidth="1"/>
    <col min="6150" max="6150" width="19.33203125" style="95" hidden="1" customWidth="1"/>
    <col min="6151" max="6400" width="0" style="95" hidden="1"/>
    <col min="6401" max="6401" width="37.44140625" style="95" hidden="1" customWidth="1"/>
    <col min="6402" max="6402" width="12.5546875" style="95" hidden="1" customWidth="1"/>
    <col min="6403" max="6403" width="10.6640625" style="95" hidden="1" customWidth="1"/>
    <col min="6404" max="6404" width="17" style="95" hidden="1" customWidth="1"/>
    <col min="6405" max="6405" width="17.6640625" style="95" hidden="1" customWidth="1"/>
    <col min="6406" max="6406" width="19.33203125" style="95" hidden="1" customWidth="1"/>
    <col min="6407" max="6656" width="0" style="95" hidden="1"/>
    <col min="6657" max="6657" width="37.44140625" style="95" hidden="1" customWidth="1"/>
    <col min="6658" max="6658" width="12.5546875" style="95" hidden="1" customWidth="1"/>
    <col min="6659" max="6659" width="10.6640625" style="95" hidden="1" customWidth="1"/>
    <col min="6660" max="6660" width="17" style="95" hidden="1" customWidth="1"/>
    <col min="6661" max="6661" width="17.6640625" style="95" hidden="1" customWidth="1"/>
    <col min="6662" max="6662" width="19.33203125" style="95" hidden="1" customWidth="1"/>
    <col min="6663" max="6912" width="0" style="95" hidden="1"/>
    <col min="6913" max="6913" width="37.44140625" style="95" hidden="1" customWidth="1"/>
    <col min="6914" max="6914" width="12.5546875" style="95" hidden="1" customWidth="1"/>
    <col min="6915" max="6915" width="10.6640625" style="95" hidden="1" customWidth="1"/>
    <col min="6916" max="6916" width="17" style="95" hidden="1" customWidth="1"/>
    <col min="6917" max="6917" width="17.6640625" style="95" hidden="1" customWidth="1"/>
    <col min="6918" max="6918" width="19.33203125" style="95" hidden="1" customWidth="1"/>
    <col min="6919" max="7168" width="0" style="95" hidden="1"/>
    <col min="7169" max="7169" width="37.44140625" style="95" hidden="1" customWidth="1"/>
    <col min="7170" max="7170" width="12.5546875" style="95" hidden="1" customWidth="1"/>
    <col min="7171" max="7171" width="10.6640625" style="95" hidden="1" customWidth="1"/>
    <col min="7172" max="7172" width="17" style="95" hidden="1" customWidth="1"/>
    <col min="7173" max="7173" width="17.6640625" style="95" hidden="1" customWidth="1"/>
    <col min="7174" max="7174" width="19.33203125" style="95" hidden="1" customWidth="1"/>
    <col min="7175" max="7424" width="0" style="95" hidden="1"/>
    <col min="7425" max="7425" width="37.44140625" style="95" hidden="1" customWidth="1"/>
    <col min="7426" max="7426" width="12.5546875" style="95" hidden="1" customWidth="1"/>
    <col min="7427" max="7427" width="10.6640625" style="95" hidden="1" customWidth="1"/>
    <col min="7428" max="7428" width="17" style="95" hidden="1" customWidth="1"/>
    <col min="7429" max="7429" width="17.6640625" style="95" hidden="1" customWidth="1"/>
    <col min="7430" max="7430" width="19.33203125" style="95" hidden="1" customWidth="1"/>
    <col min="7431" max="7680" width="0" style="95" hidden="1"/>
    <col min="7681" max="7681" width="37.44140625" style="95" hidden="1" customWidth="1"/>
    <col min="7682" max="7682" width="12.5546875" style="95" hidden="1" customWidth="1"/>
    <col min="7683" max="7683" width="10.6640625" style="95" hidden="1" customWidth="1"/>
    <col min="7684" max="7684" width="17" style="95" hidden="1" customWidth="1"/>
    <col min="7685" max="7685" width="17.6640625" style="95" hidden="1" customWidth="1"/>
    <col min="7686" max="7686" width="19.33203125" style="95" hidden="1" customWidth="1"/>
    <col min="7687" max="7936" width="0" style="95" hidden="1"/>
    <col min="7937" max="7937" width="37.44140625" style="95" hidden="1" customWidth="1"/>
    <col min="7938" max="7938" width="12.5546875" style="95" hidden="1" customWidth="1"/>
    <col min="7939" max="7939" width="10.6640625" style="95" hidden="1" customWidth="1"/>
    <col min="7940" max="7940" width="17" style="95" hidden="1" customWidth="1"/>
    <col min="7941" max="7941" width="17.6640625" style="95" hidden="1" customWidth="1"/>
    <col min="7942" max="7942" width="19.33203125" style="95" hidden="1" customWidth="1"/>
    <col min="7943" max="8192" width="0" style="95" hidden="1"/>
    <col min="8193" max="8193" width="37.44140625" style="95" hidden="1" customWidth="1"/>
    <col min="8194" max="8194" width="12.5546875" style="95" hidden="1" customWidth="1"/>
    <col min="8195" max="8195" width="10.6640625" style="95" hidden="1" customWidth="1"/>
    <col min="8196" max="8196" width="17" style="95" hidden="1" customWidth="1"/>
    <col min="8197" max="8197" width="17.6640625" style="95" hidden="1" customWidth="1"/>
    <col min="8198" max="8198" width="19.33203125" style="95" hidden="1" customWidth="1"/>
    <col min="8199" max="8448" width="0" style="95" hidden="1"/>
    <col min="8449" max="8449" width="37.44140625" style="95" hidden="1" customWidth="1"/>
    <col min="8450" max="8450" width="12.5546875" style="95" hidden="1" customWidth="1"/>
    <col min="8451" max="8451" width="10.6640625" style="95" hidden="1" customWidth="1"/>
    <col min="8452" max="8452" width="17" style="95" hidden="1" customWidth="1"/>
    <col min="8453" max="8453" width="17.6640625" style="95" hidden="1" customWidth="1"/>
    <col min="8454" max="8454" width="19.33203125" style="95" hidden="1" customWidth="1"/>
    <col min="8455" max="8704" width="0" style="95" hidden="1"/>
    <col min="8705" max="8705" width="37.44140625" style="95" hidden="1" customWidth="1"/>
    <col min="8706" max="8706" width="12.5546875" style="95" hidden="1" customWidth="1"/>
    <col min="8707" max="8707" width="10.6640625" style="95" hidden="1" customWidth="1"/>
    <col min="8708" max="8708" width="17" style="95" hidden="1" customWidth="1"/>
    <col min="8709" max="8709" width="17.6640625" style="95" hidden="1" customWidth="1"/>
    <col min="8710" max="8710" width="19.33203125" style="95" hidden="1" customWidth="1"/>
    <col min="8711" max="8960" width="0" style="95" hidden="1"/>
    <col min="8961" max="8961" width="37.44140625" style="95" hidden="1" customWidth="1"/>
    <col min="8962" max="8962" width="12.5546875" style="95" hidden="1" customWidth="1"/>
    <col min="8963" max="8963" width="10.6640625" style="95" hidden="1" customWidth="1"/>
    <col min="8964" max="8964" width="17" style="95" hidden="1" customWidth="1"/>
    <col min="8965" max="8965" width="17.6640625" style="95" hidden="1" customWidth="1"/>
    <col min="8966" max="8966" width="19.33203125" style="95" hidden="1" customWidth="1"/>
    <col min="8967" max="9216" width="0" style="95" hidden="1"/>
    <col min="9217" max="9217" width="37.44140625" style="95" hidden="1" customWidth="1"/>
    <col min="9218" max="9218" width="12.5546875" style="95" hidden="1" customWidth="1"/>
    <col min="9219" max="9219" width="10.6640625" style="95" hidden="1" customWidth="1"/>
    <col min="9220" max="9220" width="17" style="95" hidden="1" customWidth="1"/>
    <col min="9221" max="9221" width="17.6640625" style="95" hidden="1" customWidth="1"/>
    <col min="9222" max="9222" width="19.33203125" style="95" hidden="1" customWidth="1"/>
    <col min="9223" max="9472" width="0" style="95" hidden="1"/>
    <col min="9473" max="9473" width="37.44140625" style="95" hidden="1" customWidth="1"/>
    <col min="9474" max="9474" width="12.5546875" style="95" hidden="1" customWidth="1"/>
    <col min="9475" max="9475" width="10.6640625" style="95" hidden="1" customWidth="1"/>
    <col min="9476" max="9476" width="17" style="95" hidden="1" customWidth="1"/>
    <col min="9477" max="9477" width="17.6640625" style="95" hidden="1" customWidth="1"/>
    <col min="9478" max="9478" width="19.33203125" style="95" hidden="1" customWidth="1"/>
    <col min="9479" max="9728" width="0" style="95" hidden="1"/>
    <col min="9729" max="9729" width="37.44140625" style="95" hidden="1" customWidth="1"/>
    <col min="9730" max="9730" width="12.5546875" style="95" hidden="1" customWidth="1"/>
    <col min="9731" max="9731" width="10.6640625" style="95" hidden="1" customWidth="1"/>
    <col min="9732" max="9732" width="17" style="95" hidden="1" customWidth="1"/>
    <col min="9733" max="9733" width="17.6640625" style="95" hidden="1" customWidth="1"/>
    <col min="9734" max="9734" width="19.33203125" style="95" hidden="1" customWidth="1"/>
    <col min="9735" max="9984" width="0" style="95" hidden="1"/>
    <col min="9985" max="9985" width="37.44140625" style="95" hidden="1" customWidth="1"/>
    <col min="9986" max="9986" width="12.5546875" style="95" hidden="1" customWidth="1"/>
    <col min="9987" max="9987" width="10.6640625" style="95" hidden="1" customWidth="1"/>
    <col min="9988" max="9988" width="17" style="95" hidden="1" customWidth="1"/>
    <col min="9989" max="9989" width="17.6640625" style="95" hidden="1" customWidth="1"/>
    <col min="9990" max="9990" width="19.33203125" style="95" hidden="1" customWidth="1"/>
    <col min="9991" max="10240" width="0" style="95" hidden="1"/>
    <col min="10241" max="10241" width="37.44140625" style="95" hidden="1" customWidth="1"/>
    <col min="10242" max="10242" width="12.5546875" style="95" hidden="1" customWidth="1"/>
    <col min="10243" max="10243" width="10.6640625" style="95" hidden="1" customWidth="1"/>
    <col min="10244" max="10244" width="17" style="95" hidden="1" customWidth="1"/>
    <col min="10245" max="10245" width="17.6640625" style="95" hidden="1" customWidth="1"/>
    <col min="10246" max="10246" width="19.33203125" style="95" hidden="1" customWidth="1"/>
    <col min="10247" max="10496" width="0" style="95" hidden="1"/>
    <col min="10497" max="10497" width="37.44140625" style="95" hidden="1" customWidth="1"/>
    <col min="10498" max="10498" width="12.5546875" style="95" hidden="1" customWidth="1"/>
    <col min="10499" max="10499" width="10.6640625" style="95" hidden="1" customWidth="1"/>
    <col min="10500" max="10500" width="17" style="95" hidden="1" customWidth="1"/>
    <col min="10501" max="10501" width="17.6640625" style="95" hidden="1" customWidth="1"/>
    <col min="10502" max="10502" width="19.33203125" style="95" hidden="1" customWidth="1"/>
    <col min="10503" max="10752" width="0" style="95" hidden="1"/>
    <col min="10753" max="10753" width="37.44140625" style="95" hidden="1" customWidth="1"/>
    <col min="10754" max="10754" width="12.5546875" style="95" hidden="1" customWidth="1"/>
    <col min="10755" max="10755" width="10.6640625" style="95" hidden="1" customWidth="1"/>
    <col min="10756" max="10756" width="17" style="95" hidden="1" customWidth="1"/>
    <col min="10757" max="10757" width="17.6640625" style="95" hidden="1" customWidth="1"/>
    <col min="10758" max="10758" width="19.33203125" style="95" hidden="1" customWidth="1"/>
    <col min="10759" max="11008" width="0" style="95" hidden="1"/>
    <col min="11009" max="11009" width="37.44140625" style="95" hidden="1" customWidth="1"/>
    <col min="11010" max="11010" width="12.5546875" style="95" hidden="1" customWidth="1"/>
    <col min="11011" max="11011" width="10.6640625" style="95" hidden="1" customWidth="1"/>
    <col min="11012" max="11012" width="17" style="95" hidden="1" customWidth="1"/>
    <col min="11013" max="11013" width="17.6640625" style="95" hidden="1" customWidth="1"/>
    <col min="11014" max="11014" width="19.33203125" style="95" hidden="1" customWidth="1"/>
    <col min="11015" max="11264" width="0" style="95" hidden="1"/>
    <col min="11265" max="11265" width="37.44140625" style="95" hidden="1" customWidth="1"/>
    <col min="11266" max="11266" width="12.5546875" style="95" hidden="1" customWidth="1"/>
    <col min="11267" max="11267" width="10.6640625" style="95" hidden="1" customWidth="1"/>
    <col min="11268" max="11268" width="17" style="95" hidden="1" customWidth="1"/>
    <col min="11269" max="11269" width="17.6640625" style="95" hidden="1" customWidth="1"/>
    <col min="11270" max="11270" width="19.33203125" style="95" hidden="1" customWidth="1"/>
    <col min="11271" max="11520" width="0" style="95" hidden="1"/>
    <col min="11521" max="11521" width="37.44140625" style="95" hidden="1" customWidth="1"/>
    <col min="11522" max="11522" width="12.5546875" style="95" hidden="1" customWidth="1"/>
    <col min="11523" max="11523" width="10.6640625" style="95" hidden="1" customWidth="1"/>
    <col min="11524" max="11524" width="17" style="95" hidden="1" customWidth="1"/>
    <col min="11525" max="11525" width="17.6640625" style="95" hidden="1" customWidth="1"/>
    <col min="11526" max="11526" width="19.33203125" style="95" hidden="1" customWidth="1"/>
    <col min="11527" max="11776" width="0" style="95" hidden="1"/>
    <col min="11777" max="11777" width="37.44140625" style="95" hidden="1" customWidth="1"/>
    <col min="11778" max="11778" width="12.5546875" style="95" hidden="1" customWidth="1"/>
    <col min="11779" max="11779" width="10.6640625" style="95" hidden="1" customWidth="1"/>
    <col min="11780" max="11780" width="17" style="95" hidden="1" customWidth="1"/>
    <col min="11781" max="11781" width="17.6640625" style="95" hidden="1" customWidth="1"/>
    <col min="11782" max="11782" width="19.33203125" style="95" hidden="1" customWidth="1"/>
    <col min="11783" max="12032" width="0" style="95" hidden="1"/>
    <col min="12033" max="12033" width="37.44140625" style="95" hidden="1" customWidth="1"/>
    <col min="12034" max="12034" width="12.5546875" style="95" hidden="1" customWidth="1"/>
    <col min="12035" max="12035" width="10.6640625" style="95" hidden="1" customWidth="1"/>
    <col min="12036" max="12036" width="17" style="95" hidden="1" customWidth="1"/>
    <col min="12037" max="12037" width="17.6640625" style="95" hidden="1" customWidth="1"/>
    <col min="12038" max="12038" width="19.33203125" style="95" hidden="1" customWidth="1"/>
    <col min="12039" max="12288" width="0" style="95" hidden="1"/>
    <col min="12289" max="12289" width="37.44140625" style="95" hidden="1" customWidth="1"/>
    <col min="12290" max="12290" width="12.5546875" style="95" hidden="1" customWidth="1"/>
    <col min="12291" max="12291" width="10.6640625" style="95" hidden="1" customWidth="1"/>
    <col min="12292" max="12292" width="17" style="95" hidden="1" customWidth="1"/>
    <col min="12293" max="12293" width="17.6640625" style="95" hidden="1" customWidth="1"/>
    <col min="12294" max="12294" width="19.33203125" style="95" hidden="1" customWidth="1"/>
    <col min="12295" max="12544" width="0" style="95" hidden="1"/>
    <col min="12545" max="12545" width="37.44140625" style="95" hidden="1" customWidth="1"/>
    <col min="12546" max="12546" width="12.5546875" style="95" hidden="1" customWidth="1"/>
    <col min="12547" max="12547" width="10.6640625" style="95" hidden="1" customWidth="1"/>
    <col min="12548" max="12548" width="17" style="95" hidden="1" customWidth="1"/>
    <col min="12549" max="12549" width="17.6640625" style="95" hidden="1" customWidth="1"/>
    <col min="12550" max="12550" width="19.33203125" style="95" hidden="1" customWidth="1"/>
    <col min="12551" max="12800" width="0" style="95" hidden="1"/>
    <col min="12801" max="12801" width="37.44140625" style="95" hidden="1" customWidth="1"/>
    <col min="12802" max="12802" width="12.5546875" style="95" hidden="1" customWidth="1"/>
    <col min="12803" max="12803" width="10.6640625" style="95" hidden="1" customWidth="1"/>
    <col min="12804" max="12804" width="17" style="95" hidden="1" customWidth="1"/>
    <col min="12805" max="12805" width="17.6640625" style="95" hidden="1" customWidth="1"/>
    <col min="12806" max="12806" width="19.33203125" style="95" hidden="1" customWidth="1"/>
    <col min="12807" max="13056" width="0" style="95" hidden="1"/>
    <col min="13057" max="13057" width="37.44140625" style="95" hidden="1" customWidth="1"/>
    <col min="13058" max="13058" width="12.5546875" style="95" hidden="1" customWidth="1"/>
    <col min="13059" max="13059" width="10.6640625" style="95" hidden="1" customWidth="1"/>
    <col min="13060" max="13060" width="17" style="95" hidden="1" customWidth="1"/>
    <col min="13061" max="13061" width="17.6640625" style="95" hidden="1" customWidth="1"/>
    <col min="13062" max="13062" width="19.33203125" style="95" hidden="1" customWidth="1"/>
    <col min="13063" max="13312" width="0" style="95" hidden="1"/>
    <col min="13313" max="13313" width="37.44140625" style="95" hidden="1" customWidth="1"/>
    <col min="13314" max="13314" width="12.5546875" style="95" hidden="1" customWidth="1"/>
    <col min="13315" max="13315" width="10.6640625" style="95" hidden="1" customWidth="1"/>
    <col min="13316" max="13316" width="17" style="95" hidden="1" customWidth="1"/>
    <col min="13317" max="13317" width="17.6640625" style="95" hidden="1" customWidth="1"/>
    <col min="13318" max="13318" width="19.33203125" style="95" hidden="1" customWidth="1"/>
    <col min="13319" max="13568" width="0" style="95" hidden="1"/>
    <col min="13569" max="13569" width="37.44140625" style="95" hidden="1" customWidth="1"/>
    <col min="13570" max="13570" width="12.5546875" style="95" hidden="1" customWidth="1"/>
    <col min="13571" max="13571" width="10.6640625" style="95" hidden="1" customWidth="1"/>
    <col min="13572" max="13572" width="17" style="95" hidden="1" customWidth="1"/>
    <col min="13573" max="13573" width="17.6640625" style="95" hidden="1" customWidth="1"/>
    <col min="13574" max="13574" width="19.33203125" style="95" hidden="1" customWidth="1"/>
    <col min="13575" max="13824" width="0" style="95" hidden="1"/>
    <col min="13825" max="13825" width="37.44140625" style="95" hidden="1" customWidth="1"/>
    <col min="13826" max="13826" width="12.5546875" style="95" hidden="1" customWidth="1"/>
    <col min="13827" max="13827" width="10.6640625" style="95" hidden="1" customWidth="1"/>
    <col min="13828" max="13828" width="17" style="95" hidden="1" customWidth="1"/>
    <col min="13829" max="13829" width="17.6640625" style="95" hidden="1" customWidth="1"/>
    <col min="13830" max="13830" width="19.33203125" style="95" hidden="1" customWidth="1"/>
    <col min="13831" max="14080" width="0" style="95" hidden="1"/>
    <col min="14081" max="14081" width="37.44140625" style="95" hidden="1" customWidth="1"/>
    <col min="14082" max="14082" width="12.5546875" style="95" hidden="1" customWidth="1"/>
    <col min="14083" max="14083" width="10.6640625" style="95" hidden="1" customWidth="1"/>
    <col min="14084" max="14084" width="17" style="95" hidden="1" customWidth="1"/>
    <col min="14085" max="14085" width="17.6640625" style="95" hidden="1" customWidth="1"/>
    <col min="14086" max="14086" width="19.33203125" style="95" hidden="1" customWidth="1"/>
    <col min="14087" max="14336" width="0" style="95" hidden="1"/>
    <col min="14337" max="14337" width="37.44140625" style="95" hidden="1" customWidth="1"/>
    <col min="14338" max="14338" width="12.5546875" style="95" hidden="1" customWidth="1"/>
    <col min="14339" max="14339" width="10.6640625" style="95" hidden="1" customWidth="1"/>
    <col min="14340" max="14340" width="17" style="95" hidden="1" customWidth="1"/>
    <col min="14341" max="14341" width="17.6640625" style="95" hidden="1" customWidth="1"/>
    <col min="14342" max="14342" width="19.33203125" style="95" hidden="1" customWidth="1"/>
    <col min="14343" max="14592" width="0" style="95" hidden="1"/>
    <col min="14593" max="14593" width="37.44140625" style="95" hidden="1" customWidth="1"/>
    <col min="14594" max="14594" width="12.5546875" style="95" hidden="1" customWidth="1"/>
    <col min="14595" max="14595" width="10.6640625" style="95" hidden="1" customWidth="1"/>
    <col min="14596" max="14596" width="17" style="95" hidden="1" customWidth="1"/>
    <col min="14597" max="14597" width="17.6640625" style="95" hidden="1" customWidth="1"/>
    <col min="14598" max="14598" width="19.33203125" style="95" hidden="1" customWidth="1"/>
    <col min="14599" max="14848" width="0" style="95" hidden="1"/>
    <col min="14849" max="14849" width="37.44140625" style="95" hidden="1" customWidth="1"/>
    <col min="14850" max="14850" width="12.5546875" style="95" hidden="1" customWidth="1"/>
    <col min="14851" max="14851" width="10.6640625" style="95" hidden="1" customWidth="1"/>
    <col min="14852" max="14852" width="17" style="95" hidden="1" customWidth="1"/>
    <col min="14853" max="14853" width="17.6640625" style="95" hidden="1" customWidth="1"/>
    <col min="14854" max="14854" width="19.33203125" style="95" hidden="1" customWidth="1"/>
    <col min="14855" max="15104" width="0" style="95" hidden="1"/>
    <col min="15105" max="15105" width="37.44140625" style="95" hidden="1" customWidth="1"/>
    <col min="15106" max="15106" width="12.5546875" style="95" hidden="1" customWidth="1"/>
    <col min="15107" max="15107" width="10.6640625" style="95" hidden="1" customWidth="1"/>
    <col min="15108" max="15108" width="17" style="95" hidden="1" customWidth="1"/>
    <col min="15109" max="15109" width="17.6640625" style="95" hidden="1" customWidth="1"/>
    <col min="15110" max="15110" width="19.33203125" style="95" hidden="1" customWidth="1"/>
    <col min="15111" max="15360" width="0" style="95" hidden="1"/>
    <col min="15361" max="15361" width="37.44140625" style="95" hidden="1" customWidth="1"/>
    <col min="15362" max="15362" width="12.5546875" style="95" hidden="1" customWidth="1"/>
    <col min="15363" max="15363" width="10.6640625" style="95" hidden="1" customWidth="1"/>
    <col min="15364" max="15364" width="17" style="95" hidden="1" customWidth="1"/>
    <col min="15365" max="15365" width="17.6640625" style="95" hidden="1" customWidth="1"/>
    <col min="15366" max="15366" width="19.33203125" style="95" hidden="1" customWidth="1"/>
    <col min="15367" max="15616" width="0" style="95" hidden="1"/>
    <col min="15617" max="15617" width="37.44140625" style="95" hidden="1" customWidth="1"/>
    <col min="15618" max="15618" width="12.5546875" style="95" hidden="1" customWidth="1"/>
    <col min="15619" max="15619" width="10.6640625" style="95" hidden="1" customWidth="1"/>
    <col min="15620" max="15620" width="17" style="95" hidden="1" customWidth="1"/>
    <col min="15621" max="15621" width="17.6640625" style="95" hidden="1" customWidth="1"/>
    <col min="15622" max="15622" width="19.33203125" style="95" hidden="1" customWidth="1"/>
    <col min="15623" max="15872" width="0" style="95" hidden="1"/>
    <col min="15873" max="15873" width="37.44140625" style="95" hidden="1" customWidth="1"/>
    <col min="15874" max="15874" width="12.5546875" style="95" hidden="1" customWidth="1"/>
    <col min="15875" max="15875" width="10.6640625" style="95" hidden="1" customWidth="1"/>
    <col min="15876" max="15876" width="17" style="95" hidden="1" customWidth="1"/>
    <col min="15877" max="15877" width="17.6640625" style="95" hidden="1" customWidth="1"/>
    <col min="15878" max="15878" width="19.33203125" style="95" hidden="1" customWidth="1"/>
    <col min="15879" max="16128" width="0" style="95" hidden="1"/>
    <col min="16129" max="16129" width="37.44140625" style="95" hidden="1" customWidth="1"/>
    <col min="16130" max="16130" width="12.5546875" style="95" hidden="1" customWidth="1"/>
    <col min="16131" max="16131" width="10.6640625" style="95" hidden="1" customWidth="1"/>
    <col min="16132" max="16132" width="17" style="95" hidden="1" customWidth="1"/>
    <col min="16133" max="16133" width="17.6640625" style="95" hidden="1" customWidth="1"/>
    <col min="16134" max="16134" width="19.33203125" style="95" hidden="1" customWidth="1"/>
    <col min="16135" max="16384" width="0" style="95" hidden="1"/>
  </cols>
  <sheetData>
    <row r="1" spans="1:6" ht="13.2">
      <c r="A1" s="97" t="s">
        <v>143</v>
      </c>
      <c r="B1" s="103"/>
      <c r="C1" s="103"/>
      <c r="D1" s="103"/>
      <c r="E1" s="103"/>
      <c r="F1" s="104"/>
    </row>
    <row r="2" spans="1:6" ht="13.2">
      <c r="A2" s="98" t="s">
        <v>144</v>
      </c>
      <c r="B2" s="105"/>
      <c r="C2" s="105"/>
      <c r="D2" s="105"/>
      <c r="E2" s="105"/>
      <c r="F2" s="106"/>
    </row>
    <row r="3" spans="1:6" ht="13.2">
      <c r="A3" s="98" t="s">
        <v>145</v>
      </c>
      <c r="B3" s="105"/>
      <c r="C3" s="105"/>
      <c r="D3" s="105"/>
      <c r="E3" s="105"/>
      <c r="F3" s="106"/>
    </row>
    <row r="4" spans="1:6" ht="13.2">
      <c r="A4" s="98" t="s">
        <v>146</v>
      </c>
      <c r="B4" s="105"/>
      <c r="C4" s="105"/>
      <c r="D4" s="105"/>
      <c r="E4" s="105"/>
      <c r="F4" s="106"/>
    </row>
    <row r="5" spans="1:6" ht="13.2">
      <c r="A5" s="98" t="s">
        <v>147</v>
      </c>
      <c r="B5" s="105"/>
      <c r="C5" s="105"/>
      <c r="D5" s="105"/>
      <c r="E5" s="105"/>
      <c r="F5" s="106"/>
    </row>
    <row r="6" spans="1:6" ht="13.2">
      <c r="A6" s="107"/>
      <c r="B6" s="105"/>
      <c r="C6" s="105"/>
      <c r="D6" s="105"/>
      <c r="E6" s="105"/>
      <c r="F6" s="105"/>
    </row>
    <row r="7" spans="1:6" ht="12.75" customHeight="1">
      <c r="A7" s="125" t="s">
        <v>37</v>
      </c>
      <c r="B7" s="125"/>
      <c r="C7" s="125"/>
      <c r="D7" s="125"/>
      <c r="E7" s="126" t="s">
        <v>163</v>
      </c>
      <c r="F7" s="126"/>
    </row>
    <row r="8" spans="1:6" ht="13.2">
      <c r="A8" s="125" t="s">
        <v>33</v>
      </c>
      <c r="B8" s="125"/>
      <c r="C8" s="125"/>
      <c r="D8" s="125"/>
      <c r="E8" s="127" t="s">
        <v>183</v>
      </c>
      <c r="F8" s="127"/>
    </row>
    <row r="9" spans="1:6" ht="11.4">
      <c r="A9" s="105"/>
      <c r="B9" s="105"/>
      <c r="C9" s="105"/>
      <c r="D9" s="105"/>
      <c r="E9" s="105"/>
      <c r="F9" s="105"/>
    </row>
    <row r="10" spans="1:6" ht="13.2">
      <c r="A10" s="128" t="s">
        <v>148</v>
      </c>
      <c r="B10" s="128"/>
      <c r="C10" s="128"/>
      <c r="D10" s="128"/>
      <c r="E10" s="128"/>
      <c r="F10" s="128"/>
    </row>
    <row r="11" spans="1:6" ht="27" customHeight="1">
      <c r="A11" s="124" t="s">
        <v>149</v>
      </c>
      <c r="B11" s="124"/>
      <c r="C11" s="124"/>
      <c r="D11" s="124"/>
      <c r="E11" s="124"/>
      <c r="F11" s="124"/>
    </row>
    <row r="12" spans="1:6" ht="13.2">
      <c r="A12" s="128"/>
      <c r="B12" s="128"/>
      <c r="C12" s="128"/>
      <c r="D12" s="128"/>
      <c r="E12" s="128"/>
      <c r="F12" s="128"/>
    </row>
    <row r="13" spans="1:6" ht="13.2">
      <c r="A13" s="128" t="s">
        <v>173</v>
      </c>
      <c r="B13" s="128"/>
      <c r="C13" s="128"/>
      <c r="D13" s="128"/>
      <c r="E13" s="128"/>
      <c r="F13" s="128"/>
    </row>
    <row r="14" spans="1:6" ht="13.2">
      <c r="A14" s="108"/>
      <c r="B14" s="108"/>
      <c r="C14" s="108"/>
      <c r="D14" s="108"/>
      <c r="E14" s="108"/>
      <c r="F14" s="108"/>
    </row>
    <row r="15" spans="1:6" ht="13.2">
      <c r="A15" s="109" t="s">
        <v>150</v>
      </c>
      <c r="B15" s="109" t="s">
        <v>151</v>
      </c>
      <c r="C15" s="109" t="s">
        <v>152</v>
      </c>
      <c r="D15" s="109" t="s">
        <v>153</v>
      </c>
      <c r="E15" s="109" t="s">
        <v>154</v>
      </c>
      <c r="F15" s="109" t="s">
        <v>155</v>
      </c>
    </row>
    <row r="16" spans="1:6" ht="38.25" customHeight="1">
      <c r="A16" s="132" t="s">
        <v>156</v>
      </c>
      <c r="B16" s="132" t="s">
        <v>157</v>
      </c>
      <c r="C16" s="132" t="s">
        <v>158</v>
      </c>
      <c r="D16" s="132" t="s">
        <v>159</v>
      </c>
      <c r="E16" s="132" t="s">
        <v>160</v>
      </c>
      <c r="F16" s="132" t="s">
        <v>161</v>
      </c>
    </row>
    <row r="17" spans="1:6" ht="15" customHeight="1">
      <c r="A17" s="133"/>
      <c r="B17" s="133"/>
      <c r="C17" s="133"/>
      <c r="D17" s="132"/>
      <c r="E17" s="132"/>
      <c r="F17" s="132"/>
    </row>
    <row r="18" spans="1:6" ht="11.4">
      <c r="A18" s="110" t="s">
        <v>174</v>
      </c>
      <c r="B18" s="110" t="s">
        <v>175</v>
      </c>
      <c r="C18" s="111">
        <v>8</v>
      </c>
      <c r="D18" s="194"/>
      <c r="E18" s="113">
        <f>D18*C18</f>
        <v>0</v>
      </c>
      <c r="F18" s="113">
        <f>E18/12</f>
        <v>0</v>
      </c>
    </row>
    <row r="19" spans="1:6" ht="11.4">
      <c r="A19" s="110" t="s">
        <v>176</v>
      </c>
      <c r="B19" s="110" t="s">
        <v>175</v>
      </c>
      <c r="C19" s="111">
        <v>4</v>
      </c>
      <c r="D19" s="112"/>
      <c r="E19" s="113">
        <f t="shared" ref="E19:E24" si="0">D19*C19</f>
        <v>0</v>
      </c>
      <c r="F19" s="113">
        <f>E19/12</f>
        <v>0</v>
      </c>
    </row>
    <row r="20" spans="1:6" ht="11.4">
      <c r="A20" s="110" t="s">
        <v>177</v>
      </c>
      <c r="B20" s="110" t="s">
        <v>175</v>
      </c>
      <c r="C20" s="111">
        <v>8</v>
      </c>
      <c r="D20" s="112"/>
      <c r="E20" s="113">
        <f t="shared" si="0"/>
        <v>0</v>
      </c>
      <c r="F20" s="113">
        <f>E20/12</f>
        <v>0</v>
      </c>
    </row>
    <row r="21" spans="1:6" ht="11.4">
      <c r="A21" s="110" t="s">
        <v>178</v>
      </c>
      <c r="B21" s="110" t="s">
        <v>175</v>
      </c>
      <c r="C21" s="111">
        <v>2</v>
      </c>
      <c r="D21" s="112"/>
      <c r="E21" s="113">
        <f t="shared" si="0"/>
        <v>0</v>
      </c>
      <c r="F21" s="113">
        <f t="shared" ref="F21:F24" si="1">E21/12</f>
        <v>0</v>
      </c>
    </row>
    <row r="22" spans="1:6" ht="11.4">
      <c r="A22" s="110" t="s">
        <v>179</v>
      </c>
      <c r="B22" s="110" t="s">
        <v>180</v>
      </c>
      <c r="C22" s="111">
        <v>2</v>
      </c>
      <c r="D22" s="112"/>
      <c r="E22" s="113">
        <f t="shared" si="0"/>
        <v>0</v>
      </c>
      <c r="F22" s="113">
        <f t="shared" si="1"/>
        <v>0</v>
      </c>
    </row>
    <row r="23" spans="1:6" ht="11.4">
      <c r="A23" s="110" t="s">
        <v>181</v>
      </c>
      <c r="B23" s="110" t="s">
        <v>180</v>
      </c>
      <c r="C23" s="111">
        <v>8</v>
      </c>
      <c r="D23" s="112"/>
      <c r="E23" s="113">
        <f t="shared" si="0"/>
        <v>0</v>
      </c>
      <c r="F23" s="113">
        <f t="shared" si="1"/>
        <v>0</v>
      </c>
    </row>
    <row r="24" spans="1:6" ht="11.4">
      <c r="A24" s="110" t="s">
        <v>182</v>
      </c>
      <c r="B24" s="110" t="s">
        <v>175</v>
      </c>
      <c r="C24" s="111">
        <v>4</v>
      </c>
      <c r="D24" s="112"/>
      <c r="E24" s="113">
        <f t="shared" si="0"/>
        <v>0</v>
      </c>
      <c r="F24" s="113">
        <f t="shared" si="1"/>
        <v>0</v>
      </c>
    </row>
    <row r="25" spans="1:6" ht="13.2">
      <c r="A25" s="129" t="s">
        <v>162</v>
      </c>
      <c r="B25" s="130"/>
      <c r="C25" s="130"/>
      <c r="D25" s="129"/>
      <c r="E25" s="129"/>
      <c r="F25" s="114">
        <f>SUM(F18:F24)</f>
        <v>0</v>
      </c>
    </row>
    <row r="26" spans="1:6" ht="11.4">
      <c r="A26" s="131" t="s">
        <v>115</v>
      </c>
      <c r="B26" s="131"/>
      <c r="C26" s="131"/>
      <c r="D26" s="131"/>
    </row>
  </sheetData>
  <sheetProtection insertColumns="0" deleteColumns="0" deleteRows="0"/>
  <mergeCells count="16">
    <mergeCell ref="A25:E25"/>
    <mergeCell ref="A26:D26"/>
    <mergeCell ref="A12:F12"/>
    <mergeCell ref="A13:F13"/>
    <mergeCell ref="A16:A17"/>
    <mergeCell ref="B16:B17"/>
    <mergeCell ref="C16:C17"/>
    <mergeCell ref="D16:D17"/>
    <mergeCell ref="E16:E17"/>
    <mergeCell ref="F16:F17"/>
    <mergeCell ref="A11:F11"/>
    <mergeCell ref="A7:D7"/>
    <mergeCell ref="E7:F7"/>
    <mergeCell ref="A8:D8"/>
    <mergeCell ref="E8:F8"/>
    <mergeCell ref="A10:F10"/>
  </mergeCells>
  <pageMargins left="1.299212598425197" right="0.51181102362204722" top="1.181102362204724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4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1.4" zeroHeight="1"/>
  <cols>
    <col min="1" max="1" width="5" style="5" customWidth="1"/>
    <col min="2" max="2" width="40.109375" style="5" customWidth="1"/>
    <col min="3" max="3" width="18" style="5" customWidth="1"/>
    <col min="4" max="4" width="18.33203125" style="5" customWidth="1"/>
    <col min="5" max="5" width="17.33203125" style="5" hidden="1" customWidth="1"/>
    <col min="6" max="16384" width="0" style="5" hidden="1"/>
  </cols>
  <sheetData>
    <row r="1" spans="1:4" ht="13.2">
      <c r="A1" s="97" t="s">
        <v>143</v>
      </c>
      <c r="B1" s="67"/>
      <c r="C1" s="67"/>
      <c r="D1" s="68"/>
    </row>
    <row r="2" spans="1:4" ht="13.2">
      <c r="A2" s="98" t="s">
        <v>144</v>
      </c>
      <c r="B2" s="69"/>
      <c r="C2" s="69"/>
      <c r="D2" s="70"/>
    </row>
    <row r="3" spans="1:4" s="95" customFormat="1" ht="13.2">
      <c r="A3" s="98" t="s">
        <v>145</v>
      </c>
      <c r="B3" s="69"/>
      <c r="C3" s="69"/>
      <c r="D3" s="70"/>
    </row>
    <row r="4" spans="1:4" s="95" customFormat="1" ht="13.2">
      <c r="A4" s="98" t="s">
        <v>146</v>
      </c>
      <c r="B4" s="69"/>
      <c r="C4" s="69"/>
      <c r="D4" s="70"/>
    </row>
    <row r="5" spans="1:4" ht="13.2">
      <c r="A5" s="98" t="s">
        <v>147</v>
      </c>
      <c r="B5" s="69"/>
      <c r="C5" s="69"/>
      <c r="D5" s="70"/>
    </row>
    <row r="6" spans="1:4">
      <c r="A6" s="9"/>
      <c r="B6" s="9"/>
      <c r="C6" s="9"/>
      <c r="D6" s="9"/>
    </row>
    <row r="7" spans="1:4" ht="13.2">
      <c r="A7" s="125" t="s">
        <v>37</v>
      </c>
      <c r="B7" s="125"/>
      <c r="C7" s="126" t="s">
        <v>163</v>
      </c>
      <c r="D7" s="126"/>
    </row>
    <row r="8" spans="1:4" ht="13.2">
      <c r="A8" s="125" t="s">
        <v>33</v>
      </c>
      <c r="B8" s="125"/>
      <c r="C8" s="127" t="s">
        <v>183</v>
      </c>
      <c r="D8" s="127"/>
    </row>
    <row r="9" spans="1:4"/>
    <row r="10" spans="1:4" ht="13.2">
      <c r="A10" s="10"/>
      <c r="B10" s="10"/>
      <c r="C10" s="10"/>
      <c r="D10" s="10"/>
    </row>
    <row r="11" spans="1:4" ht="13.2">
      <c r="A11" s="6" t="s">
        <v>2</v>
      </c>
      <c r="B11" s="125" t="s">
        <v>34</v>
      </c>
      <c r="C11" s="125"/>
      <c r="D11" s="63"/>
    </row>
    <row r="12" spans="1:4" ht="13.2">
      <c r="A12" s="6" t="s">
        <v>4</v>
      </c>
      <c r="B12" s="125" t="s">
        <v>35</v>
      </c>
      <c r="C12" s="125"/>
      <c r="D12" s="66" t="s">
        <v>164</v>
      </c>
    </row>
    <row r="13" spans="1:4" ht="13.2">
      <c r="A13" s="6" t="s">
        <v>5</v>
      </c>
      <c r="B13" s="125" t="s">
        <v>78</v>
      </c>
      <c r="C13" s="125"/>
      <c r="D13" s="64"/>
    </row>
    <row r="14" spans="1:4" ht="13.2">
      <c r="A14" s="6" t="s">
        <v>6</v>
      </c>
      <c r="B14" s="162" t="s">
        <v>47</v>
      </c>
      <c r="C14" s="163"/>
      <c r="D14" s="64"/>
    </row>
    <row r="15" spans="1:4" ht="13.2">
      <c r="A15" s="6" t="s">
        <v>7</v>
      </c>
      <c r="B15" s="125" t="s">
        <v>36</v>
      </c>
      <c r="C15" s="125"/>
      <c r="D15" s="65">
        <v>12</v>
      </c>
    </row>
    <row r="16" spans="1:4">
      <c r="A16" s="11"/>
      <c r="B16" s="11"/>
      <c r="C16" s="44"/>
      <c r="D16" s="11"/>
    </row>
    <row r="17" spans="1:4" ht="13.2">
      <c r="A17" s="153" t="s">
        <v>38</v>
      </c>
      <c r="B17" s="153"/>
      <c r="C17" s="153"/>
      <c r="D17" s="153"/>
    </row>
    <row r="18" spans="1:4" ht="30" customHeight="1">
      <c r="A18" s="156" t="s">
        <v>39</v>
      </c>
      <c r="B18" s="156"/>
      <c r="C18" s="156"/>
      <c r="D18" s="156"/>
    </row>
    <row r="19" spans="1:4" ht="13.2">
      <c r="A19" s="6">
        <v>1</v>
      </c>
      <c r="B19" s="125" t="s">
        <v>75</v>
      </c>
      <c r="C19" s="125"/>
      <c r="D19" s="65" t="s">
        <v>165</v>
      </c>
    </row>
    <row r="20" spans="1:4" ht="13.2">
      <c r="A20" s="53">
        <v>2</v>
      </c>
      <c r="B20" s="125" t="s">
        <v>76</v>
      </c>
      <c r="C20" s="125"/>
      <c r="D20" s="65" t="s">
        <v>168</v>
      </c>
    </row>
    <row r="21" spans="1:4" ht="13.2">
      <c r="A21" s="53">
        <v>3</v>
      </c>
      <c r="B21" s="125" t="s">
        <v>77</v>
      </c>
      <c r="C21" s="125"/>
      <c r="D21" s="87"/>
    </row>
    <row r="22" spans="1:4" ht="26.25" customHeight="1">
      <c r="A22" s="53">
        <v>4</v>
      </c>
      <c r="B22" s="125" t="s">
        <v>40</v>
      </c>
      <c r="C22" s="125"/>
      <c r="D22" s="65" t="s">
        <v>166</v>
      </c>
    </row>
    <row r="23" spans="1:4" ht="13.2">
      <c r="A23" s="53">
        <v>5</v>
      </c>
      <c r="B23" s="125" t="s">
        <v>41</v>
      </c>
      <c r="C23" s="125"/>
      <c r="D23" s="63"/>
    </row>
    <row r="24" spans="1:4" ht="13.2">
      <c r="A24" s="10"/>
      <c r="B24" s="10"/>
      <c r="C24" s="10"/>
      <c r="D24" s="12"/>
    </row>
    <row r="25" spans="1:4" ht="13.2">
      <c r="A25" s="10"/>
      <c r="B25" s="10"/>
      <c r="C25" s="10"/>
      <c r="D25" s="12"/>
    </row>
    <row r="26" spans="1:4" ht="13.2">
      <c r="A26" s="153" t="s">
        <v>42</v>
      </c>
      <c r="B26" s="153"/>
      <c r="C26" s="153"/>
      <c r="D26" s="153"/>
    </row>
    <row r="27" spans="1:4" ht="13.2">
      <c r="A27" s="13">
        <v>1</v>
      </c>
      <c r="B27" s="156" t="s">
        <v>0</v>
      </c>
      <c r="C27" s="156"/>
      <c r="D27" s="13" t="s">
        <v>1</v>
      </c>
    </row>
    <row r="28" spans="1:4" ht="13.2">
      <c r="A28" s="14" t="s">
        <v>2</v>
      </c>
      <c r="B28" s="125" t="s">
        <v>3</v>
      </c>
      <c r="C28" s="125"/>
      <c r="D28" s="61"/>
    </row>
    <row r="29" spans="1:4" ht="13.2">
      <c r="A29" s="14" t="s">
        <v>4</v>
      </c>
      <c r="B29" s="125" t="s">
        <v>11</v>
      </c>
      <c r="C29" s="125"/>
      <c r="D29" s="61"/>
    </row>
    <row r="30" spans="1:4" ht="15" customHeight="1">
      <c r="A30" s="166" t="s">
        <v>83</v>
      </c>
      <c r="B30" s="167"/>
      <c r="C30" s="168"/>
      <c r="D30" s="15">
        <f>SUM(D28:D29)</f>
        <v>0</v>
      </c>
    </row>
    <row r="31" spans="1:4" ht="24" customHeight="1">
      <c r="A31" s="171" t="s">
        <v>79</v>
      </c>
      <c r="B31" s="172"/>
      <c r="C31" s="172"/>
      <c r="D31" s="172"/>
    </row>
    <row r="32" spans="1:4" ht="13.2">
      <c r="A32" s="154"/>
      <c r="B32" s="155"/>
      <c r="C32" s="155"/>
      <c r="D32" s="155"/>
    </row>
    <row r="33" spans="1:4" ht="15" customHeight="1">
      <c r="A33" s="154" t="s">
        <v>48</v>
      </c>
      <c r="B33" s="155"/>
      <c r="C33" s="155"/>
      <c r="D33" s="155"/>
    </row>
    <row r="34" spans="1:4" s="43" customFormat="1" ht="15" customHeight="1">
      <c r="A34" s="154" t="s">
        <v>49</v>
      </c>
      <c r="B34" s="155"/>
      <c r="C34" s="155"/>
      <c r="D34" s="155"/>
    </row>
    <row r="35" spans="1:4" ht="25.5" customHeight="1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3.2">
      <c r="A36" s="25" t="s">
        <v>2</v>
      </c>
      <c r="B36" s="26" t="s">
        <v>80</v>
      </c>
      <c r="C36" s="27">
        <v>8.3299999999999999E-2</v>
      </c>
      <c r="D36" s="28">
        <f>C36*D30</f>
        <v>0</v>
      </c>
    </row>
    <row r="37" spans="1:4" ht="26.4">
      <c r="A37" s="25" t="s">
        <v>4</v>
      </c>
      <c r="B37" s="26" t="s">
        <v>81</v>
      </c>
      <c r="C37" s="27">
        <v>2.7799999999999998E-2</v>
      </c>
      <c r="D37" s="28">
        <f>D30*C37</f>
        <v>0</v>
      </c>
    </row>
    <row r="38" spans="1:4" ht="13.2">
      <c r="A38" s="150" t="s">
        <v>113</v>
      </c>
      <c r="B38" s="150"/>
      <c r="C38" s="29">
        <f>SUM(C36:C37)</f>
        <v>0.1111</v>
      </c>
      <c r="D38" s="30">
        <f>SUM(D36:D37)</f>
        <v>0</v>
      </c>
    </row>
    <row r="39" spans="1:4" ht="26.4">
      <c r="A39" s="25" t="s">
        <v>5</v>
      </c>
      <c r="B39" s="26" t="s">
        <v>114</v>
      </c>
      <c r="C39" s="27">
        <f>C38*C55</f>
        <v>3.7551800000000003E-2</v>
      </c>
      <c r="D39" s="28">
        <f>D30*C39</f>
        <v>0</v>
      </c>
    </row>
    <row r="40" spans="1:4" ht="13.2">
      <c r="A40" s="150" t="s">
        <v>82</v>
      </c>
      <c r="B40" s="150"/>
      <c r="C40" s="29">
        <f>SUM(C38:C39)</f>
        <v>0.1486518</v>
      </c>
      <c r="D40" s="30">
        <f>SUM(D38:D39)</f>
        <v>0</v>
      </c>
    </row>
    <row r="41" spans="1:4" ht="53.25" customHeight="1">
      <c r="A41" s="134" t="s">
        <v>84</v>
      </c>
      <c r="B41" s="135"/>
      <c r="C41" s="135"/>
      <c r="D41" s="136"/>
    </row>
    <row r="42" spans="1:4" ht="40.5" customHeight="1">
      <c r="A42" s="137" t="s">
        <v>85</v>
      </c>
      <c r="B42" s="138"/>
      <c r="C42" s="138"/>
      <c r="D42" s="139"/>
    </row>
    <row r="43" spans="1:4" ht="51.75" customHeight="1">
      <c r="A43" s="140" t="s">
        <v>86</v>
      </c>
      <c r="B43" s="141"/>
      <c r="C43" s="141"/>
      <c r="D43" s="142"/>
    </row>
    <row r="44" spans="1:4" ht="15" customHeight="1">
      <c r="A44" s="55"/>
      <c r="B44" s="56"/>
      <c r="C44" s="56"/>
      <c r="D44" s="56"/>
    </row>
    <row r="45" spans="1:4" ht="25.5" customHeight="1">
      <c r="A45" s="143" t="s">
        <v>51</v>
      </c>
      <c r="B45" s="144"/>
      <c r="C45" s="144"/>
      <c r="D45" s="144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3.2">
      <c r="A47" s="18" t="s">
        <v>2</v>
      </c>
      <c r="B47" s="19" t="s">
        <v>16</v>
      </c>
      <c r="C47" s="20">
        <v>0.2</v>
      </c>
      <c r="D47" s="21">
        <f>D30*C47</f>
        <v>0</v>
      </c>
    </row>
    <row r="48" spans="1:4" ht="13.2">
      <c r="A48" s="18" t="s">
        <v>4</v>
      </c>
      <c r="B48" s="19" t="s">
        <v>18</v>
      </c>
      <c r="C48" s="45">
        <v>2.5000000000000001E-2</v>
      </c>
      <c r="D48" s="21">
        <f>D30*C48</f>
        <v>0</v>
      </c>
    </row>
    <row r="49" spans="1:4" ht="13.2">
      <c r="A49" s="18" t="s">
        <v>5</v>
      </c>
      <c r="B49" s="19" t="s">
        <v>52</v>
      </c>
      <c r="C49" s="100"/>
      <c r="D49" s="21">
        <f>D30*C49</f>
        <v>0</v>
      </c>
    </row>
    <row r="50" spans="1:4" ht="13.2">
      <c r="A50" s="18" t="s">
        <v>6</v>
      </c>
      <c r="B50" s="19" t="s">
        <v>53</v>
      </c>
      <c r="C50" s="45">
        <v>1.4999999999999999E-2</v>
      </c>
      <c r="D50" s="21">
        <f>D30*C50</f>
        <v>0</v>
      </c>
    </row>
    <row r="51" spans="1:4" ht="13.2">
      <c r="A51" s="18" t="s">
        <v>7</v>
      </c>
      <c r="B51" s="19" t="s">
        <v>54</v>
      </c>
      <c r="C51" s="45">
        <v>0.01</v>
      </c>
      <c r="D51" s="21">
        <f>D30*C51</f>
        <v>0</v>
      </c>
    </row>
    <row r="52" spans="1:4" ht="13.2">
      <c r="A52" s="18" t="s">
        <v>8</v>
      </c>
      <c r="B52" s="19" t="s">
        <v>20</v>
      </c>
      <c r="C52" s="20">
        <v>6.0000000000000001E-3</v>
      </c>
      <c r="D52" s="21">
        <f>D30*C52</f>
        <v>0</v>
      </c>
    </row>
    <row r="53" spans="1:4" ht="13.2">
      <c r="A53" s="18" t="s">
        <v>9</v>
      </c>
      <c r="B53" s="19" t="s">
        <v>17</v>
      </c>
      <c r="C53" s="20">
        <v>2E-3</v>
      </c>
      <c r="D53" s="21">
        <f>D30*C53</f>
        <v>0</v>
      </c>
    </row>
    <row r="54" spans="1:4" ht="13.2">
      <c r="A54" s="18" t="s">
        <v>10</v>
      </c>
      <c r="B54" s="19" t="s">
        <v>19</v>
      </c>
      <c r="C54" s="45">
        <v>0.08</v>
      </c>
      <c r="D54" s="21">
        <f>D30*C54</f>
        <v>0</v>
      </c>
    </row>
    <row r="55" spans="1:4" ht="13.2">
      <c r="A55" s="145" t="s">
        <v>91</v>
      </c>
      <c r="B55" s="145"/>
      <c r="C55" s="22">
        <f>SUM(C47:C54)</f>
        <v>0.33800000000000002</v>
      </c>
      <c r="D55" s="23">
        <f>SUM(D47:D54)</f>
        <v>0</v>
      </c>
    </row>
    <row r="56" spans="1:4" ht="27" customHeight="1">
      <c r="A56" s="134" t="s">
        <v>87</v>
      </c>
      <c r="B56" s="135"/>
      <c r="C56" s="135"/>
      <c r="D56" s="136"/>
    </row>
    <row r="57" spans="1:4" ht="27" customHeight="1">
      <c r="A57" s="137" t="s">
        <v>88</v>
      </c>
      <c r="B57" s="138"/>
      <c r="C57" s="138"/>
      <c r="D57" s="139"/>
    </row>
    <row r="58" spans="1:4" ht="27" customHeight="1">
      <c r="A58" s="140" t="s">
        <v>89</v>
      </c>
      <c r="B58" s="141"/>
      <c r="C58" s="141"/>
      <c r="D58" s="142"/>
    </row>
    <row r="59" spans="1:4" ht="15" customHeight="1">
      <c r="A59" s="56"/>
      <c r="B59" s="56"/>
      <c r="C59" s="56"/>
      <c r="D59" s="56"/>
    </row>
    <row r="60" spans="1:4" ht="15" customHeight="1">
      <c r="A60" s="143" t="s">
        <v>58</v>
      </c>
      <c r="B60" s="144"/>
      <c r="C60" s="144"/>
      <c r="D60" s="144"/>
    </row>
    <row r="61" spans="1:4" ht="26.4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3.2">
      <c r="A62" s="14" t="s">
        <v>2</v>
      </c>
      <c r="B62" s="16" t="s">
        <v>90</v>
      </c>
      <c r="C62" s="61"/>
      <c r="D62" s="2">
        <f>IF((C62*22*2)-(D28*6%)&gt;0,(C62*22*2)-(D28*6%),0)</f>
        <v>0</v>
      </c>
    </row>
    <row r="63" spans="1:4" ht="13.2">
      <c r="A63" s="14" t="s">
        <v>4</v>
      </c>
      <c r="B63" s="71" t="s">
        <v>137</v>
      </c>
      <c r="C63" s="61"/>
      <c r="D63" s="2">
        <f>C63*22</f>
        <v>0</v>
      </c>
    </row>
    <row r="64" spans="1:4" ht="13.2">
      <c r="A64" s="14" t="s">
        <v>5</v>
      </c>
      <c r="B64" s="72" t="s">
        <v>138</v>
      </c>
      <c r="C64" s="157"/>
      <c r="D64" s="158"/>
    </row>
    <row r="65" spans="1:4" ht="13.2">
      <c r="A65" s="14" t="s">
        <v>6</v>
      </c>
      <c r="B65" s="74" t="s">
        <v>139</v>
      </c>
      <c r="C65" s="148"/>
      <c r="D65" s="149"/>
    </row>
    <row r="66" spans="1:4" s="73" customFormat="1" ht="13.2">
      <c r="A66" s="14" t="s">
        <v>7</v>
      </c>
      <c r="B66" s="75" t="s">
        <v>140</v>
      </c>
      <c r="C66" s="148"/>
      <c r="D66" s="149"/>
    </row>
    <row r="67" spans="1:4" ht="13.2">
      <c r="A67" s="14" t="s">
        <v>8</v>
      </c>
      <c r="B67" s="76" t="s">
        <v>141</v>
      </c>
      <c r="C67" s="169"/>
      <c r="D67" s="170"/>
    </row>
    <row r="68" spans="1:4" ht="13.2">
      <c r="A68" s="3"/>
      <c r="B68" s="4" t="s">
        <v>92</v>
      </c>
      <c r="C68" s="164">
        <f>D62+D63+C64+C65+C66+C67</f>
        <v>0</v>
      </c>
      <c r="D68" s="165"/>
    </row>
    <row r="69" spans="1:4" s="83" customFormat="1" ht="27" customHeight="1">
      <c r="A69" s="173" t="s">
        <v>136</v>
      </c>
      <c r="B69" s="174"/>
      <c r="C69" s="174"/>
      <c r="D69" s="174"/>
    </row>
    <row r="70" spans="1:4">
      <c r="A70" s="177"/>
      <c r="B70" s="178"/>
      <c r="C70" s="178"/>
      <c r="D70" s="178"/>
    </row>
    <row r="71" spans="1:4" ht="29.25" customHeight="1">
      <c r="A71" s="143" t="s">
        <v>59</v>
      </c>
      <c r="B71" s="144"/>
      <c r="C71" s="144"/>
      <c r="D71" s="144"/>
    </row>
    <row r="72" spans="1:4" ht="26.4">
      <c r="A72" s="49">
        <v>2</v>
      </c>
      <c r="B72" s="49" t="s">
        <v>61</v>
      </c>
      <c r="C72" s="49" t="s">
        <v>15</v>
      </c>
      <c r="D72" s="49" t="s">
        <v>1</v>
      </c>
    </row>
    <row r="73" spans="1:4" ht="26.4">
      <c r="A73" s="48" t="s">
        <v>50</v>
      </c>
      <c r="B73" s="32" t="s">
        <v>56</v>
      </c>
      <c r="C73" s="37">
        <f>C40</f>
        <v>0.1486518</v>
      </c>
      <c r="D73" s="33">
        <f>D40</f>
        <v>0</v>
      </c>
    </row>
    <row r="74" spans="1:4" ht="13.2">
      <c r="A74" s="48" t="s">
        <v>55</v>
      </c>
      <c r="B74" s="32" t="s">
        <v>57</v>
      </c>
      <c r="C74" s="37">
        <f>C55</f>
        <v>0.33800000000000002</v>
      </c>
      <c r="D74" s="33">
        <f>D55</f>
        <v>0</v>
      </c>
    </row>
    <row r="75" spans="1:4" ht="13.2">
      <c r="A75" s="48" t="s">
        <v>60</v>
      </c>
      <c r="B75" s="32" t="s">
        <v>12</v>
      </c>
      <c r="C75" s="37" t="s">
        <v>62</v>
      </c>
      <c r="D75" s="33">
        <f>C68</f>
        <v>0</v>
      </c>
    </row>
    <row r="76" spans="1:4" ht="13.2">
      <c r="A76" s="150" t="s">
        <v>93</v>
      </c>
      <c r="B76" s="150"/>
      <c r="C76" s="38" t="s">
        <v>62</v>
      </c>
      <c r="D76" s="15">
        <f>SUM(D73:D75)</f>
        <v>0</v>
      </c>
    </row>
    <row r="77" spans="1:4">
      <c r="A77" s="50"/>
      <c r="B77" s="51"/>
      <c r="C77" s="51"/>
      <c r="D77" s="51"/>
    </row>
    <row r="78" spans="1:4">
      <c r="A78" s="50"/>
      <c r="B78" s="51"/>
      <c r="C78" s="51"/>
      <c r="D78" s="51"/>
    </row>
    <row r="79" spans="1:4" ht="27" customHeight="1">
      <c r="A79" s="143" t="s">
        <v>94</v>
      </c>
      <c r="B79" s="144"/>
      <c r="C79" s="144"/>
      <c r="D79" s="144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3.2">
      <c r="A81" s="31" t="s">
        <v>2</v>
      </c>
      <c r="B81" s="84" t="s">
        <v>22</v>
      </c>
      <c r="C81" s="85">
        <v>4.1999999999999997E-3</v>
      </c>
      <c r="D81" s="33">
        <f t="shared" ref="D81:D86" si="0">D$30*C81</f>
        <v>0</v>
      </c>
    </row>
    <row r="82" spans="1:4" ht="62.4">
      <c r="A82" s="31" t="s">
        <v>4</v>
      </c>
      <c r="B82" s="84" t="s">
        <v>120</v>
      </c>
      <c r="C82" s="85">
        <f>C81*C54</f>
        <v>3.3599999999999998E-4</v>
      </c>
      <c r="D82" s="33">
        <f t="shared" si="0"/>
        <v>0</v>
      </c>
    </row>
    <row r="83" spans="1:4" ht="62.4">
      <c r="A83" s="31" t="s">
        <v>5</v>
      </c>
      <c r="B83" s="84" t="s">
        <v>121</v>
      </c>
      <c r="C83" s="85">
        <f>40%*C55*C81</f>
        <v>5.6784000000000001E-4</v>
      </c>
      <c r="D83" s="33">
        <f t="shared" si="0"/>
        <v>0</v>
      </c>
    </row>
    <row r="84" spans="1:4" ht="13.2">
      <c r="A84" s="31" t="s">
        <v>6</v>
      </c>
      <c r="B84" s="84" t="s">
        <v>23</v>
      </c>
      <c r="C84" s="85">
        <v>1.9400000000000001E-2</v>
      </c>
      <c r="D84" s="33">
        <f t="shared" si="0"/>
        <v>0</v>
      </c>
    </row>
    <row r="85" spans="1:4" ht="62.4">
      <c r="A85" s="31" t="s">
        <v>7</v>
      </c>
      <c r="B85" s="84" t="s">
        <v>122</v>
      </c>
      <c r="C85" s="85">
        <f>C55*C84</f>
        <v>6.5572000000000009E-3</v>
      </c>
      <c r="D85" s="33">
        <f t="shared" si="0"/>
        <v>0</v>
      </c>
    </row>
    <row r="86" spans="1:4" ht="62.4">
      <c r="A86" s="31" t="s">
        <v>8</v>
      </c>
      <c r="B86" s="84" t="s">
        <v>123</v>
      </c>
      <c r="C86" s="85">
        <f>40%*C55*C84</f>
        <v>2.6228800000000002E-3</v>
      </c>
      <c r="D86" s="33">
        <f t="shared" si="0"/>
        <v>0</v>
      </c>
    </row>
    <row r="87" spans="1:4" ht="13.2">
      <c r="A87" s="150" t="s">
        <v>95</v>
      </c>
      <c r="B87" s="150"/>
      <c r="C87" s="34">
        <f>SUM(C81:C86)</f>
        <v>3.3683919999999999E-2</v>
      </c>
      <c r="D87" s="15">
        <f>SUM(D81:D86)</f>
        <v>0</v>
      </c>
    </row>
    <row r="88" spans="1:4" s="83" customFormat="1" ht="66" customHeight="1">
      <c r="A88" s="179" t="s">
        <v>124</v>
      </c>
      <c r="B88" s="180"/>
      <c r="C88" s="180"/>
      <c r="D88" s="180"/>
    </row>
    <row r="89" spans="1:4" ht="13.2">
      <c r="A89" s="46"/>
      <c r="B89" s="47"/>
      <c r="C89" s="47"/>
      <c r="D89" s="47"/>
    </row>
    <row r="90" spans="1:4" ht="13.2">
      <c r="A90" s="143" t="s">
        <v>63</v>
      </c>
      <c r="B90" s="144"/>
      <c r="C90" s="144"/>
      <c r="D90" s="144"/>
    </row>
    <row r="91" spans="1:4"/>
    <row r="92" spans="1:4" ht="51" customHeight="1">
      <c r="A92" s="181" t="s">
        <v>96</v>
      </c>
      <c r="B92" s="182"/>
      <c r="C92" s="182"/>
      <c r="D92" s="183"/>
    </row>
    <row r="93" spans="1:4" ht="13.2">
      <c r="A93" s="57"/>
      <c r="B93" s="58"/>
      <c r="C93" s="58"/>
      <c r="D93" s="58"/>
    </row>
    <row r="94" spans="1:4" ht="24.75" customHeight="1">
      <c r="A94" s="143" t="s">
        <v>97</v>
      </c>
      <c r="B94" s="144"/>
      <c r="C94" s="144"/>
      <c r="D94" s="144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9.6">
      <c r="A96" s="31" t="s">
        <v>2</v>
      </c>
      <c r="B96" s="32" t="s">
        <v>99</v>
      </c>
      <c r="C96" s="86">
        <v>9.9400000000000002E-2</v>
      </c>
      <c r="D96" s="33">
        <f t="shared" ref="D96:D101" si="1">D$30*C96</f>
        <v>0</v>
      </c>
    </row>
    <row r="97" spans="1:4" ht="13.2">
      <c r="A97" s="31" t="s">
        <v>4</v>
      </c>
      <c r="B97" s="32" t="s">
        <v>100</v>
      </c>
      <c r="C97" s="100"/>
      <c r="D97" s="33">
        <f t="shared" si="1"/>
        <v>0</v>
      </c>
    </row>
    <row r="98" spans="1:4" ht="13.2">
      <c r="A98" s="31" t="s">
        <v>5</v>
      </c>
      <c r="B98" s="32" t="s">
        <v>101</v>
      </c>
      <c r="C98" s="100"/>
      <c r="D98" s="33">
        <f t="shared" si="1"/>
        <v>0</v>
      </c>
    </row>
    <row r="99" spans="1:4" ht="26.4">
      <c r="A99" s="31" t="s">
        <v>6</v>
      </c>
      <c r="B99" s="32" t="s">
        <v>102</v>
      </c>
      <c r="C99" s="100"/>
      <c r="D99" s="33">
        <f t="shared" si="1"/>
        <v>0</v>
      </c>
    </row>
    <row r="100" spans="1:4" ht="26.4">
      <c r="A100" s="54" t="s">
        <v>7</v>
      </c>
      <c r="B100" s="32" t="s">
        <v>103</v>
      </c>
      <c r="C100" s="100"/>
      <c r="D100" s="33">
        <f t="shared" si="1"/>
        <v>0</v>
      </c>
    </row>
    <row r="101" spans="1:4" ht="13.2">
      <c r="A101" s="31" t="s">
        <v>8</v>
      </c>
      <c r="B101" s="32" t="s">
        <v>104</v>
      </c>
      <c r="C101" s="100"/>
      <c r="D101" s="33">
        <f t="shared" si="1"/>
        <v>0</v>
      </c>
    </row>
    <row r="102" spans="1:4" ht="13.2">
      <c r="A102" s="150" t="s">
        <v>119</v>
      </c>
      <c r="B102" s="150"/>
      <c r="C102" s="35">
        <f>SUM(C96:C101)</f>
        <v>9.9400000000000002E-2</v>
      </c>
      <c r="D102" s="15">
        <f>SUM(D96:D101)</f>
        <v>0</v>
      </c>
    </row>
    <row r="103" spans="1:4" s="77" customFormat="1" ht="26.4">
      <c r="A103" s="81" t="s">
        <v>9</v>
      </c>
      <c r="B103" s="26" t="s">
        <v>118</v>
      </c>
      <c r="C103" s="82">
        <f>C55*C102</f>
        <v>3.3597200000000001E-2</v>
      </c>
      <c r="D103" s="7">
        <f>C103*D30</f>
        <v>0</v>
      </c>
    </row>
    <row r="104" spans="1:4" s="77" customFormat="1" ht="13.2">
      <c r="A104" s="150" t="s">
        <v>98</v>
      </c>
      <c r="B104" s="150"/>
      <c r="C104" s="35">
        <f>C102+C103</f>
        <v>0.13299720000000001</v>
      </c>
      <c r="D104" s="15">
        <f>D102+D103</f>
        <v>0</v>
      </c>
    </row>
    <row r="105" spans="1:4" ht="13.2">
      <c r="A105" s="46"/>
      <c r="B105" s="47"/>
      <c r="C105" s="47"/>
      <c r="D105" s="47"/>
    </row>
    <row r="106" spans="1:4" ht="26.25" customHeight="1">
      <c r="A106" s="143" t="s">
        <v>105</v>
      </c>
      <c r="B106" s="144"/>
      <c r="C106" s="144"/>
      <c r="D106" s="144"/>
    </row>
    <row r="107" spans="1:4" ht="26.4">
      <c r="A107" s="49">
        <v>4</v>
      </c>
      <c r="B107" s="49" t="s">
        <v>65</v>
      </c>
      <c r="C107" s="49" t="s">
        <v>15</v>
      </c>
      <c r="D107" s="49" t="s">
        <v>1</v>
      </c>
    </row>
    <row r="108" spans="1:4" ht="13.2">
      <c r="A108" s="48" t="s">
        <v>14</v>
      </c>
      <c r="B108" s="32" t="s">
        <v>107</v>
      </c>
      <c r="C108" s="37">
        <f>C104</f>
        <v>0.13299720000000001</v>
      </c>
      <c r="D108" s="33">
        <f>D104</f>
        <v>0</v>
      </c>
    </row>
    <row r="109" spans="1:4" ht="13.2">
      <c r="A109" s="150" t="s">
        <v>106</v>
      </c>
      <c r="B109" s="150"/>
      <c r="C109" s="38" t="s">
        <v>62</v>
      </c>
      <c r="D109" s="15">
        <f>SUM(D108:D108)</f>
        <v>0</v>
      </c>
    </row>
    <row r="110" spans="1:4" ht="13.2">
      <c r="A110" s="46"/>
      <c r="B110" s="47"/>
      <c r="C110" s="47"/>
      <c r="D110" s="47"/>
    </row>
    <row r="111" spans="1:4" ht="13.2">
      <c r="A111" s="143" t="s">
        <v>66</v>
      </c>
      <c r="B111" s="144"/>
      <c r="C111" s="144"/>
      <c r="D111" s="144"/>
    </row>
    <row r="112" spans="1:4" ht="13.2">
      <c r="A112" s="13">
        <v>5</v>
      </c>
      <c r="B112" s="184" t="s">
        <v>13</v>
      </c>
      <c r="C112" s="184"/>
      <c r="D112" s="13" t="s">
        <v>1</v>
      </c>
    </row>
    <row r="113" spans="1:4" ht="13.2">
      <c r="A113" s="60" t="s">
        <v>2</v>
      </c>
      <c r="B113" s="147" t="s">
        <v>142</v>
      </c>
      <c r="C113" s="147"/>
      <c r="D113" s="33">
        <f>'Insumos - Uniforme'!F25</f>
        <v>0</v>
      </c>
    </row>
    <row r="114" spans="1:4" s="95" customFormat="1" ht="13.2">
      <c r="A114" s="96" t="s">
        <v>4</v>
      </c>
      <c r="B114" s="147" t="s">
        <v>11</v>
      </c>
      <c r="C114" s="147"/>
      <c r="D114" s="101"/>
    </row>
    <row r="115" spans="1:4" ht="13.2">
      <c r="A115" s="3"/>
      <c r="B115" s="150" t="s">
        <v>108</v>
      </c>
      <c r="C115" s="150"/>
      <c r="D115" s="15">
        <f>SUM(D113:D113)</f>
        <v>0</v>
      </c>
    </row>
    <row r="116" spans="1:4" ht="12">
      <c r="A116" s="175" t="s">
        <v>109</v>
      </c>
      <c r="B116" s="176"/>
      <c r="C116" s="176"/>
      <c r="D116" s="176"/>
    </row>
    <row r="117" spans="1:4" ht="13.2">
      <c r="A117" s="159"/>
      <c r="B117" s="160"/>
      <c r="C117" s="160"/>
      <c r="D117" s="160"/>
    </row>
    <row r="118" spans="1:4" s="39" customFormat="1" ht="13.2">
      <c r="A118" s="146" t="s">
        <v>67</v>
      </c>
      <c r="B118" s="146"/>
      <c r="C118" s="146"/>
      <c r="D118" s="146"/>
    </row>
    <row r="119" spans="1:4" ht="13.2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3.2">
      <c r="A120" s="14" t="s">
        <v>2</v>
      </c>
      <c r="B120" s="40" t="s">
        <v>25</v>
      </c>
      <c r="C120" s="100"/>
      <c r="D120" s="8">
        <f>(D30+D76+D87+D109+D115)*C120</f>
        <v>0</v>
      </c>
    </row>
    <row r="121" spans="1:4" ht="13.2">
      <c r="A121" s="14" t="s">
        <v>4</v>
      </c>
      <c r="B121" s="40" t="s">
        <v>27</v>
      </c>
      <c r="C121" s="100"/>
      <c r="D121" s="8">
        <f>(D30+D76+D87+D109+D115+D120)*C121</f>
        <v>0</v>
      </c>
    </row>
    <row r="122" spans="1:4" ht="13.2">
      <c r="A122" s="14" t="s">
        <v>5</v>
      </c>
      <c r="B122" s="40" t="s">
        <v>26</v>
      </c>
      <c r="C122" s="62">
        <f>SUM(C123:C125)</f>
        <v>0</v>
      </c>
      <c r="D122" s="41">
        <f>((D137+D120+D121)/(1-C122))*C122</f>
        <v>0</v>
      </c>
    </row>
    <row r="123" spans="1:4" ht="13.2">
      <c r="A123" s="16"/>
      <c r="B123" s="40" t="s">
        <v>43</v>
      </c>
      <c r="C123" s="100"/>
      <c r="D123" s="8">
        <f>((D137+D120+D121)/(1-C122))*C123</f>
        <v>0</v>
      </c>
    </row>
    <row r="124" spans="1:4" ht="13.2">
      <c r="A124" s="16"/>
      <c r="B124" s="40" t="s">
        <v>44</v>
      </c>
      <c r="C124" s="102"/>
      <c r="D124" s="8">
        <f>((D137+D120+D121)/(1-C122))*C124</f>
        <v>0</v>
      </c>
    </row>
    <row r="125" spans="1:4" ht="13.2">
      <c r="A125" s="16"/>
      <c r="B125" s="40" t="s">
        <v>45</v>
      </c>
      <c r="C125" s="100"/>
      <c r="D125" s="8">
        <f>((D137+D120+D121)/(1-C122))*C125</f>
        <v>0</v>
      </c>
    </row>
    <row r="126" spans="1:4" ht="13.2">
      <c r="A126" s="3"/>
      <c r="B126" s="4" t="s">
        <v>110</v>
      </c>
      <c r="C126" s="35"/>
      <c r="D126" s="15">
        <f>D120+D121+D122</f>
        <v>0</v>
      </c>
    </row>
    <row r="127" spans="1:4" ht="13.2">
      <c r="A127" s="59" t="s">
        <v>111</v>
      </c>
      <c r="B127" s="52"/>
      <c r="C127" s="52"/>
      <c r="D127" s="43"/>
    </row>
    <row r="128" spans="1:4" ht="13.2">
      <c r="A128" s="59" t="s">
        <v>112</v>
      </c>
      <c r="B128" s="43"/>
      <c r="C128" s="43"/>
      <c r="D128" s="43"/>
    </row>
    <row r="129" spans="1:4">
      <c r="A129" s="43"/>
      <c r="B129" s="43"/>
      <c r="C129" s="43"/>
      <c r="D129" s="43"/>
    </row>
    <row r="130" spans="1:4" ht="13.2">
      <c r="A130" s="146" t="s">
        <v>68</v>
      </c>
      <c r="B130" s="146"/>
      <c r="C130" s="146"/>
      <c r="D130" s="146"/>
    </row>
    <row r="131" spans="1:4" ht="24" customHeight="1">
      <c r="A131" s="3"/>
      <c r="B131" s="151" t="s">
        <v>28</v>
      </c>
      <c r="C131" s="151"/>
      <c r="D131" s="24" t="s">
        <v>29</v>
      </c>
    </row>
    <row r="132" spans="1:4" ht="13.2">
      <c r="A132" s="36" t="s">
        <v>2</v>
      </c>
      <c r="B132" s="152" t="s">
        <v>30</v>
      </c>
      <c r="C132" s="152"/>
      <c r="D132" s="33">
        <f>D30</f>
        <v>0</v>
      </c>
    </row>
    <row r="133" spans="1:4" ht="13.2">
      <c r="A133" s="36" t="s">
        <v>4</v>
      </c>
      <c r="B133" s="152" t="s">
        <v>69</v>
      </c>
      <c r="C133" s="152"/>
      <c r="D133" s="33">
        <f>D76</f>
        <v>0</v>
      </c>
    </row>
    <row r="134" spans="1:4" ht="13.2">
      <c r="A134" s="36" t="s">
        <v>5</v>
      </c>
      <c r="B134" s="152" t="s">
        <v>70</v>
      </c>
      <c r="C134" s="152"/>
      <c r="D134" s="33">
        <f>D87</f>
        <v>0</v>
      </c>
    </row>
    <row r="135" spans="1:4" ht="24" customHeight="1">
      <c r="A135" s="36" t="s">
        <v>6</v>
      </c>
      <c r="B135" s="152" t="s">
        <v>71</v>
      </c>
      <c r="C135" s="152"/>
      <c r="D135" s="7">
        <f>D109</f>
        <v>0</v>
      </c>
    </row>
    <row r="136" spans="1:4" ht="13.2">
      <c r="A136" s="36" t="s">
        <v>7</v>
      </c>
      <c r="B136" s="152" t="s">
        <v>72</v>
      </c>
      <c r="C136" s="152"/>
      <c r="D136" s="33">
        <f>D115</f>
        <v>0</v>
      </c>
    </row>
    <row r="137" spans="1:4" ht="16.5" customHeight="1">
      <c r="A137" s="150" t="s">
        <v>73</v>
      </c>
      <c r="B137" s="150"/>
      <c r="C137" s="150"/>
      <c r="D137" s="15">
        <f>SUM(D132:D136)</f>
        <v>0</v>
      </c>
    </row>
    <row r="138" spans="1:4" ht="13.2">
      <c r="A138" s="36" t="s">
        <v>8</v>
      </c>
      <c r="B138" s="161" t="s">
        <v>74</v>
      </c>
      <c r="C138" s="161"/>
      <c r="D138" s="33">
        <f>D126</f>
        <v>0</v>
      </c>
    </row>
    <row r="139" spans="1:4" ht="16.5" customHeight="1">
      <c r="A139" s="150" t="s">
        <v>31</v>
      </c>
      <c r="B139" s="150"/>
      <c r="C139" s="150"/>
      <c r="D139" s="15">
        <f>TRUNC((D137+D138),2)</f>
        <v>0</v>
      </c>
    </row>
    <row r="140" spans="1:4" ht="12.75" customHeight="1">
      <c r="A140" s="131" t="s">
        <v>115</v>
      </c>
      <c r="B140" s="131"/>
      <c r="C140" s="131"/>
      <c r="D140" s="131"/>
    </row>
    <row r="144" spans="1:4" hidden="1">
      <c r="C144" s="42"/>
    </row>
  </sheetData>
  <sheetProtection formatCells="0" formatColumns="0" formatRows="0" insertColumns="0" insertRows="0"/>
  <customSheetViews>
    <customSheetView guid="{68A8CE5E-1919-4E29-BC99-1D91CF2327FE}" showPageBreaks="1" showGridLines="0" view="pageLayout">
      <selection activeCell="C4" sqref="C4"/>
      <pageMargins left="0.31496062992125984" right="0.31496062992125984" top="0.78740157480314965" bottom="0.78740157480314965" header="0.31496062992125984" footer="0.31496062992125984"/>
      <pageSetup paperSize="9" scale="99" orientation="portrait" r:id="rId1"/>
      <headerFooter>
        <oddHeader>&amp;CLOGOTIPO E IDENTIFICAÇÃO DA LICITANTE (RAZÃO SOCIAL, CNPJ, ENDEREÇO, TELEFONE, E ETC.)</oddHeader>
      </headerFooter>
    </customSheetView>
  </customSheetViews>
  <mergeCells count="74">
    <mergeCell ref="A69:D69"/>
    <mergeCell ref="A116:D116"/>
    <mergeCell ref="A102:B102"/>
    <mergeCell ref="A87:B87"/>
    <mergeCell ref="A70:D70"/>
    <mergeCell ref="A76:B76"/>
    <mergeCell ref="A104:B104"/>
    <mergeCell ref="A88:D88"/>
    <mergeCell ref="A106:D106"/>
    <mergeCell ref="A92:D92"/>
    <mergeCell ref="B115:C115"/>
    <mergeCell ref="A111:D111"/>
    <mergeCell ref="A94:D94"/>
    <mergeCell ref="B113:C113"/>
    <mergeCell ref="A109:B109"/>
    <mergeCell ref="B112:C112"/>
    <mergeCell ref="B135:C135"/>
    <mergeCell ref="B136:C136"/>
    <mergeCell ref="A137:C137"/>
    <mergeCell ref="B134:C134"/>
    <mergeCell ref="A118:D118"/>
    <mergeCell ref="A117:D117"/>
    <mergeCell ref="B138:C138"/>
    <mergeCell ref="B14:C14"/>
    <mergeCell ref="C66:D66"/>
    <mergeCell ref="C68:D68"/>
    <mergeCell ref="A38:B38"/>
    <mergeCell ref="A60:D60"/>
    <mergeCell ref="A18:D18"/>
    <mergeCell ref="A30:C30"/>
    <mergeCell ref="B20:C20"/>
    <mergeCell ref="B19:C19"/>
    <mergeCell ref="C67:D67"/>
    <mergeCell ref="A17:D17"/>
    <mergeCell ref="A31:D31"/>
    <mergeCell ref="B23:C23"/>
    <mergeCell ref="A40:B40"/>
    <mergeCell ref="B11:C11"/>
    <mergeCell ref="C7:D7"/>
    <mergeCell ref="C8:D8"/>
    <mergeCell ref="A7:B7"/>
    <mergeCell ref="A8:B8"/>
    <mergeCell ref="B12:C12"/>
    <mergeCell ref="A26:D26"/>
    <mergeCell ref="A58:D58"/>
    <mergeCell ref="A90:D90"/>
    <mergeCell ref="A57:D57"/>
    <mergeCell ref="B21:C21"/>
    <mergeCell ref="A33:D33"/>
    <mergeCell ref="B22:C22"/>
    <mergeCell ref="B27:C27"/>
    <mergeCell ref="B28:C28"/>
    <mergeCell ref="C64:D64"/>
    <mergeCell ref="A32:D32"/>
    <mergeCell ref="A34:D34"/>
    <mergeCell ref="B29:C29"/>
    <mergeCell ref="B13:C13"/>
    <mergeCell ref="B15:C15"/>
    <mergeCell ref="A140:D140"/>
    <mergeCell ref="A41:D41"/>
    <mergeCell ref="A42:D42"/>
    <mergeCell ref="A43:D43"/>
    <mergeCell ref="A56:D56"/>
    <mergeCell ref="A45:D45"/>
    <mergeCell ref="A55:B55"/>
    <mergeCell ref="A130:D130"/>
    <mergeCell ref="A79:D79"/>
    <mergeCell ref="A71:D71"/>
    <mergeCell ref="B114:C114"/>
    <mergeCell ref="C65:D65"/>
    <mergeCell ref="A139:C139"/>
    <mergeCell ref="B131:C131"/>
    <mergeCell ref="B132:C132"/>
    <mergeCell ref="B133:C133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2"/>
  <rowBreaks count="2" manualBreakCount="2">
    <brk id="43" max="3" man="1"/>
    <brk id="8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EC9F3-A69E-4F5D-80FC-BA58F239F9DB}">
  <dimension ref="A1:E143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1.4" zeroHeight="1"/>
  <cols>
    <col min="1" max="1" width="5" style="95" customWidth="1"/>
    <col min="2" max="2" width="40.109375" style="95" customWidth="1"/>
    <col min="3" max="3" width="18" style="95" customWidth="1"/>
    <col min="4" max="4" width="18.33203125" style="95" customWidth="1"/>
    <col min="5" max="5" width="17.33203125" style="95" hidden="1" customWidth="1"/>
    <col min="6" max="16384" width="0" style="95" hidden="1"/>
  </cols>
  <sheetData>
    <row r="1" spans="1:4" ht="13.2">
      <c r="A1" s="97" t="s">
        <v>143</v>
      </c>
      <c r="B1" s="67"/>
      <c r="C1" s="67"/>
      <c r="D1" s="68"/>
    </row>
    <row r="2" spans="1:4" ht="13.2">
      <c r="A2" s="98" t="s">
        <v>144</v>
      </c>
      <c r="B2" s="69"/>
      <c r="C2" s="69"/>
      <c r="D2" s="70"/>
    </row>
    <row r="3" spans="1:4" ht="13.2">
      <c r="A3" s="98" t="s">
        <v>145</v>
      </c>
      <c r="B3" s="69"/>
      <c r="C3" s="69"/>
      <c r="D3" s="70"/>
    </row>
    <row r="4" spans="1:4" ht="13.2">
      <c r="A4" s="98" t="s">
        <v>146</v>
      </c>
      <c r="B4" s="69"/>
      <c r="C4" s="69"/>
      <c r="D4" s="70"/>
    </row>
    <row r="5" spans="1:4" ht="13.2">
      <c r="A5" s="98" t="s">
        <v>147</v>
      </c>
      <c r="B5" s="69"/>
      <c r="C5" s="69"/>
      <c r="D5" s="70"/>
    </row>
    <row r="6" spans="1:4">
      <c r="A6" s="9"/>
      <c r="B6" s="9"/>
      <c r="C6" s="9"/>
      <c r="D6" s="9"/>
    </row>
    <row r="7" spans="1:4" ht="13.2">
      <c r="A7" s="125" t="s">
        <v>37</v>
      </c>
      <c r="B7" s="125"/>
      <c r="C7" s="126" t="s">
        <v>163</v>
      </c>
      <c r="D7" s="126"/>
    </row>
    <row r="8" spans="1:4" ht="13.2">
      <c r="A8" s="125" t="s">
        <v>33</v>
      </c>
      <c r="B8" s="125"/>
      <c r="C8" s="127" t="s">
        <v>183</v>
      </c>
      <c r="D8" s="127"/>
    </row>
    <row r="9" spans="1:4"/>
    <row r="10" spans="1:4" ht="13.2">
      <c r="A10" s="10"/>
      <c r="B10" s="10"/>
      <c r="C10" s="10"/>
      <c r="D10" s="10"/>
    </row>
    <row r="11" spans="1:4" ht="13.2">
      <c r="A11" s="115" t="s">
        <v>2</v>
      </c>
      <c r="B11" s="125" t="s">
        <v>34</v>
      </c>
      <c r="C11" s="125"/>
      <c r="D11" s="63"/>
    </row>
    <row r="12" spans="1:4" ht="13.2">
      <c r="A12" s="115" t="s">
        <v>4</v>
      </c>
      <c r="B12" s="125" t="s">
        <v>35</v>
      </c>
      <c r="C12" s="125"/>
      <c r="D12" s="66" t="s">
        <v>164</v>
      </c>
    </row>
    <row r="13" spans="1:4" ht="13.2">
      <c r="A13" s="115" t="s">
        <v>5</v>
      </c>
      <c r="B13" s="125" t="s">
        <v>78</v>
      </c>
      <c r="C13" s="125"/>
      <c r="D13" s="64"/>
    </row>
    <row r="14" spans="1:4" ht="13.2">
      <c r="A14" s="115" t="s">
        <v>6</v>
      </c>
      <c r="B14" s="162" t="s">
        <v>47</v>
      </c>
      <c r="C14" s="163"/>
      <c r="D14" s="64"/>
    </row>
    <row r="15" spans="1:4" ht="13.2">
      <c r="A15" s="115" t="s">
        <v>7</v>
      </c>
      <c r="B15" s="125" t="s">
        <v>36</v>
      </c>
      <c r="C15" s="125"/>
      <c r="D15" s="65">
        <v>12</v>
      </c>
    </row>
    <row r="16" spans="1:4">
      <c r="A16" s="11"/>
      <c r="B16" s="11"/>
      <c r="C16" s="44"/>
      <c r="D16" s="11"/>
    </row>
    <row r="17" spans="1:4" ht="13.2">
      <c r="A17" s="153" t="s">
        <v>38</v>
      </c>
      <c r="B17" s="153"/>
      <c r="C17" s="153"/>
      <c r="D17" s="153"/>
    </row>
    <row r="18" spans="1:4" ht="30" customHeight="1">
      <c r="A18" s="156" t="s">
        <v>39</v>
      </c>
      <c r="B18" s="156"/>
      <c r="C18" s="156"/>
      <c r="D18" s="156"/>
    </row>
    <row r="19" spans="1:4" ht="13.2">
      <c r="A19" s="115">
        <v>1</v>
      </c>
      <c r="B19" s="125" t="s">
        <v>75</v>
      </c>
      <c r="C19" s="125"/>
      <c r="D19" s="65" t="s">
        <v>167</v>
      </c>
    </row>
    <row r="20" spans="1:4" ht="13.2">
      <c r="A20" s="115">
        <v>2</v>
      </c>
      <c r="B20" s="125" t="s">
        <v>76</v>
      </c>
      <c r="C20" s="125"/>
      <c r="D20" s="65" t="s">
        <v>170</v>
      </c>
    </row>
    <row r="21" spans="1:4" ht="13.2">
      <c r="A21" s="115">
        <v>3</v>
      </c>
      <c r="B21" s="125" t="s">
        <v>77</v>
      </c>
      <c r="C21" s="125"/>
      <c r="D21" s="87"/>
    </row>
    <row r="22" spans="1:4" ht="26.25" customHeight="1">
      <c r="A22" s="115">
        <v>4</v>
      </c>
      <c r="B22" s="125" t="s">
        <v>40</v>
      </c>
      <c r="C22" s="125"/>
      <c r="D22" s="65" t="s">
        <v>169</v>
      </c>
    </row>
    <row r="23" spans="1:4" ht="13.2">
      <c r="A23" s="115">
        <v>5</v>
      </c>
      <c r="B23" s="125" t="s">
        <v>41</v>
      </c>
      <c r="C23" s="125"/>
      <c r="D23" s="63"/>
    </row>
    <row r="24" spans="1:4" ht="13.2">
      <c r="A24" s="10"/>
      <c r="B24" s="10"/>
      <c r="C24" s="10"/>
      <c r="D24" s="12"/>
    </row>
    <row r="25" spans="1:4" ht="13.2">
      <c r="A25" s="10"/>
      <c r="B25" s="10"/>
      <c r="C25" s="10"/>
      <c r="D25" s="12"/>
    </row>
    <row r="26" spans="1:4" ht="13.2">
      <c r="A26" s="153" t="s">
        <v>42</v>
      </c>
      <c r="B26" s="153"/>
      <c r="C26" s="153"/>
      <c r="D26" s="153"/>
    </row>
    <row r="27" spans="1:4" ht="13.2">
      <c r="A27" s="123">
        <v>1</v>
      </c>
      <c r="B27" s="156" t="s">
        <v>0</v>
      </c>
      <c r="C27" s="156"/>
      <c r="D27" s="123" t="s">
        <v>1</v>
      </c>
    </row>
    <row r="28" spans="1:4" ht="13.2">
      <c r="A28" s="14" t="s">
        <v>2</v>
      </c>
      <c r="B28" s="125" t="s">
        <v>3</v>
      </c>
      <c r="C28" s="125"/>
      <c r="D28" s="61"/>
    </row>
    <row r="29" spans="1:4" ht="13.2">
      <c r="A29" s="14" t="s">
        <v>4</v>
      </c>
      <c r="B29" s="125" t="s">
        <v>11</v>
      </c>
      <c r="C29" s="125"/>
      <c r="D29" s="61"/>
    </row>
    <row r="30" spans="1:4" ht="15" customHeight="1">
      <c r="A30" s="166" t="s">
        <v>83</v>
      </c>
      <c r="B30" s="167"/>
      <c r="C30" s="168"/>
      <c r="D30" s="15">
        <f>SUM(D28:D29)</f>
        <v>0</v>
      </c>
    </row>
    <row r="31" spans="1:4" ht="24" customHeight="1">
      <c r="A31" s="171" t="s">
        <v>79</v>
      </c>
      <c r="B31" s="172"/>
      <c r="C31" s="172"/>
      <c r="D31" s="172"/>
    </row>
    <row r="32" spans="1:4" ht="13.2">
      <c r="A32" s="154"/>
      <c r="B32" s="155"/>
      <c r="C32" s="155"/>
      <c r="D32" s="155"/>
    </row>
    <row r="33" spans="1:4" ht="15" customHeight="1">
      <c r="A33" s="154" t="s">
        <v>48</v>
      </c>
      <c r="B33" s="155"/>
      <c r="C33" s="155"/>
      <c r="D33" s="155"/>
    </row>
    <row r="34" spans="1:4" s="43" customFormat="1" ht="15" customHeight="1">
      <c r="A34" s="154" t="s">
        <v>49</v>
      </c>
      <c r="B34" s="155"/>
      <c r="C34" s="155"/>
      <c r="D34" s="155"/>
    </row>
    <row r="35" spans="1:4" ht="25.5" customHeight="1">
      <c r="A35" s="119" t="s">
        <v>50</v>
      </c>
      <c r="B35" s="119" t="s">
        <v>56</v>
      </c>
      <c r="C35" s="119" t="s">
        <v>15</v>
      </c>
      <c r="D35" s="119" t="s">
        <v>1</v>
      </c>
    </row>
    <row r="36" spans="1:4" ht="13.2">
      <c r="A36" s="25" t="s">
        <v>2</v>
      </c>
      <c r="B36" s="26" t="s">
        <v>80</v>
      </c>
      <c r="C36" s="27">
        <v>8.3299999999999999E-2</v>
      </c>
      <c r="D36" s="28">
        <f>C36*D30</f>
        <v>0</v>
      </c>
    </row>
    <row r="37" spans="1:4" ht="26.4">
      <c r="A37" s="25" t="s">
        <v>4</v>
      </c>
      <c r="B37" s="26" t="s">
        <v>81</v>
      </c>
      <c r="C37" s="27">
        <v>2.7799999999999998E-2</v>
      </c>
      <c r="D37" s="28">
        <f>D30*C37</f>
        <v>0</v>
      </c>
    </row>
    <row r="38" spans="1:4" ht="13.2">
      <c r="A38" s="150" t="s">
        <v>113</v>
      </c>
      <c r="B38" s="150"/>
      <c r="C38" s="29">
        <f>SUM(C36:C37)</f>
        <v>0.1111</v>
      </c>
      <c r="D38" s="30">
        <f>SUM(D36:D37)</f>
        <v>0</v>
      </c>
    </row>
    <row r="39" spans="1:4" ht="26.4">
      <c r="A39" s="25" t="s">
        <v>5</v>
      </c>
      <c r="B39" s="26" t="s">
        <v>114</v>
      </c>
      <c r="C39" s="27">
        <f>C38*C55</f>
        <v>3.7551800000000003E-2</v>
      </c>
      <c r="D39" s="28">
        <f>D30*C39</f>
        <v>0</v>
      </c>
    </row>
    <row r="40" spans="1:4" ht="13.2">
      <c r="A40" s="150" t="s">
        <v>82</v>
      </c>
      <c r="B40" s="150"/>
      <c r="C40" s="29">
        <f>SUM(C38:C39)</f>
        <v>0.1486518</v>
      </c>
      <c r="D40" s="30">
        <f>SUM(D38:D39)</f>
        <v>0</v>
      </c>
    </row>
    <row r="41" spans="1:4" ht="53.25" customHeight="1">
      <c r="A41" s="134" t="s">
        <v>84</v>
      </c>
      <c r="B41" s="135"/>
      <c r="C41" s="135"/>
      <c r="D41" s="136"/>
    </row>
    <row r="42" spans="1:4" ht="40.5" customHeight="1">
      <c r="A42" s="137" t="s">
        <v>85</v>
      </c>
      <c r="B42" s="138"/>
      <c r="C42" s="138"/>
      <c r="D42" s="139"/>
    </row>
    <row r="43" spans="1:4" ht="51.75" customHeight="1">
      <c r="A43" s="140" t="s">
        <v>86</v>
      </c>
      <c r="B43" s="141"/>
      <c r="C43" s="141"/>
      <c r="D43" s="142"/>
    </row>
    <row r="44" spans="1:4" ht="15" customHeight="1">
      <c r="A44" s="120"/>
      <c r="B44" s="121"/>
      <c r="C44" s="121"/>
      <c r="D44" s="121"/>
    </row>
    <row r="45" spans="1:4" ht="25.5" customHeight="1">
      <c r="A45" s="143" t="s">
        <v>51</v>
      </c>
      <c r="B45" s="144"/>
      <c r="C45" s="144"/>
      <c r="D45" s="144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3.2">
      <c r="A47" s="18" t="s">
        <v>2</v>
      </c>
      <c r="B47" s="19" t="s">
        <v>16</v>
      </c>
      <c r="C47" s="20">
        <f>'1 - Recepção - URSP'!C47</f>
        <v>0.2</v>
      </c>
      <c r="D47" s="21">
        <f>D30*C47</f>
        <v>0</v>
      </c>
    </row>
    <row r="48" spans="1:4" ht="13.2">
      <c r="A48" s="18" t="s">
        <v>4</v>
      </c>
      <c r="B48" s="19" t="s">
        <v>18</v>
      </c>
      <c r="C48" s="20">
        <f>'1 - Recepção - URSP'!C48</f>
        <v>2.5000000000000001E-2</v>
      </c>
      <c r="D48" s="21">
        <f>D30*C48</f>
        <v>0</v>
      </c>
    </row>
    <row r="49" spans="1:4" ht="13.2">
      <c r="A49" s="18" t="s">
        <v>5</v>
      </c>
      <c r="B49" s="19" t="s">
        <v>52</v>
      </c>
      <c r="C49" s="20">
        <f>'1 - Recepção - URSP'!C49</f>
        <v>0</v>
      </c>
      <c r="D49" s="21">
        <f>D30*C49</f>
        <v>0</v>
      </c>
    </row>
    <row r="50" spans="1:4" ht="13.2">
      <c r="A50" s="18" t="s">
        <v>6</v>
      </c>
      <c r="B50" s="19" t="s">
        <v>53</v>
      </c>
      <c r="C50" s="20">
        <f>'1 - Recepção - URSP'!C50</f>
        <v>1.4999999999999999E-2</v>
      </c>
      <c r="D50" s="21">
        <f>D30*C50</f>
        <v>0</v>
      </c>
    </row>
    <row r="51" spans="1:4" ht="13.2">
      <c r="A51" s="18" t="s">
        <v>7</v>
      </c>
      <c r="B51" s="19" t="s">
        <v>54</v>
      </c>
      <c r="C51" s="20">
        <f>'1 - Recepção - URSP'!C51</f>
        <v>0.01</v>
      </c>
      <c r="D51" s="21">
        <f>D30*C51</f>
        <v>0</v>
      </c>
    </row>
    <row r="52" spans="1:4" ht="13.2">
      <c r="A52" s="18" t="s">
        <v>8</v>
      </c>
      <c r="B52" s="19" t="s">
        <v>20</v>
      </c>
      <c r="C52" s="20">
        <f>'1 - Recepção - URSP'!C52</f>
        <v>6.0000000000000001E-3</v>
      </c>
      <c r="D52" s="21">
        <f>D30*C52</f>
        <v>0</v>
      </c>
    </row>
    <row r="53" spans="1:4" ht="13.2">
      <c r="A53" s="18" t="s">
        <v>9</v>
      </c>
      <c r="B53" s="19" t="s">
        <v>17</v>
      </c>
      <c r="C53" s="20">
        <f>'1 - Recepção - URSP'!C53</f>
        <v>2E-3</v>
      </c>
      <c r="D53" s="21">
        <f>D30*C53</f>
        <v>0</v>
      </c>
    </row>
    <row r="54" spans="1:4" ht="13.2">
      <c r="A54" s="18" t="s">
        <v>10</v>
      </c>
      <c r="B54" s="19" t="s">
        <v>19</v>
      </c>
      <c r="C54" s="20">
        <f>'1 - Recepção - URSP'!C54</f>
        <v>0.08</v>
      </c>
      <c r="D54" s="21">
        <f>D30*C54</f>
        <v>0</v>
      </c>
    </row>
    <row r="55" spans="1:4" ht="13.2">
      <c r="A55" s="145" t="s">
        <v>91</v>
      </c>
      <c r="B55" s="145"/>
      <c r="C55" s="22">
        <f>SUM(C47:C54)</f>
        <v>0.33800000000000002</v>
      </c>
      <c r="D55" s="23">
        <f>SUM(D47:D54)</f>
        <v>0</v>
      </c>
    </row>
    <row r="56" spans="1:4" ht="27" customHeight="1">
      <c r="A56" s="134" t="s">
        <v>87</v>
      </c>
      <c r="B56" s="135"/>
      <c r="C56" s="135"/>
      <c r="D56" s="136"/>
    </row>
    <row r="57" spans="1:4" ht="27" customHeight="1">
      <c r="A57" s="137" t="s">
        <v>88</v>
      </c>
      <c r="B57" s="138"/>
      <c r="C57" s="138"/>
      <c r="D57" s="139"/>
    </row>
    <row r="58" spans="1:4" ht="27" customHeight="1">
      <c r="A58" s="140" t="s">
        <v>89</v>
      </c>
      <c r="B58" s="141"/>
      <c r="C58" s="141"/>
      <c r="D58" s="142"/>
    </row>
    <row r="59" spans="1:4" ht="15" customHeight="1">
      <c r="A59" s="121"/>
      <c r="B59" s="121"/>
      <c r="C59" s="121"/>
      <c r="D59" s="121"/>
    </row>
    <row r="60" spans="1:4" ht="15" customHeight="1">
      <c r="A60" s="143" t="s">
        <v>58</v>
      </c>
      <c r="B60" s="144"/>
      <c r="C60" s="144"/>
      <c r="D60" s="144"/>
    </row>
    <row r="61" spans="1:4" ht="26.4">
      <c r="A61" s="123" t="s">
        <v>60</v>
      </c>
      <c r="B61" s="123" t="s">
        <v>12</v>
      </c>
      <c r="C61" s="123" t="s">
        <v>32</v>
      </c>
      <c r="D61" s="123" t="s">
        <v>46</v>
      </c>
    </row>
    <row r="62" spans="1:4" ht="13.2">
      <c r="A62" s="14" t="s">
        <v>2</v>
      </c>
      <c r="B62" s="16" t="s">
        <v>90</v>
      </c>
      <c r="C62" s="61">
        <f>'1 - Recepção - URSP'!C62</f>
        <v>0</v>
      </c>
      <c r="D62" s="2">
        <f>IF((C62*22*2)-(D28*6%)&gt;0,(C62*22*2)-(D28*6%),0)</f>
        <v>0</v>
      </c>
    </row>
    <row r="63" spans="1:4" ht="13.2">
      <c r="A63" s="14" t="s">
        <v>4</v>
      </c>
      <c r="B63" s="71" t="s">
        <v>137</v>
      </c>
      <c r="C63" s="61">
        <f>'1 - Recepção - URSP'!C63</f>
        <v>0</v>
      </c>
      <c r="D63" s="2">
        <f>C63*22</f>
        <v>0</v>
      </c>
    </row>
    <row r="64" spans="1:4" ht="13.2">
      <c r="A64" s="14" t="s">
        <v>5</v>
      </c>
      <c r="B64" s="72" t="s">
        <v>138</v>
      </c>
      <c r="C64" s="157">
        <f>'1 - Recepção - URSP'!C64</f>
        <v>0</v>
      </c>
      <c r="D64" s="158"/>
    </row>
    <row r="65" spans="1:4" ht="13.2">
      <c r="A65" s="14" t="s">
        <v>6</v>
      </c>
      <c r="B65" s="76" t="s">
        <v>139</v>
      </c>
      <c r="C65" s="157">
        <f>'1 - Recepção - URSP'!C65</f>
        <v>0</v>
      </c>
      <c r="D65" s="158"/>
    </row>
    <row r="66" spans="1:4" ht="13.2">
      <c r="A66" s="14" t="s">
        <v>7</v>
      </c>
      <c r="B66" s="76" t="s">
        <v>140</v>
      </c>
      <c r="C66" s="157">
        <f>'1 - Recepção - URSP'!C66</f>
        <v>0</v>
      </c>
      <c r="D66" s="158"/>
    </row>
    <row r="67" spans="1:4" ht="13.2">
      <c r="A67" s="14" t="s">
        <v>8</v>
      </c>
      <c r="B67" s="76" t="s">
        <v>141</v>
      </c>
      <c r="C67" s="157">
        <f>'1 - Recepção - URSP'!C67</f>
        <v>0</v>
      </c>
      <c r="D67" s="158"/>
    </row>
    <row r="68" spans="1:4" ht="13.2">
      <c r="A68" s="3"/>
      <c r="B68" s="118" t="s">
        <v>92</v>
      </c>
      <c r="C68" s="164">
        <f>D62+D63+C64+C65+C66+C67</f>
        <v>0</v>
      </c>
      <c r="D68" s="165"/>
    </row>
    <row r="69" spans="1:4" ht="27" customHeight="1">
      <c r="A69" s="173" t="s">
        <v>136</v>
      </c>
      <c r="B69" s="174"/>
      <c r="C69" s="174"/>
      <c r="D69" s="174"/>
    </row>
    <row r="70" spans="1:4">
      <c r="A70" s="177"/>
      <c r="B70" s="178"/>
      <c r="C70" s="178"/>
      <c r="D70" s="178"/>
    </row>
    <row r="71" spans="1:4" ht="29.25" customHeight="1">
      <c r="A71" s="143" t="s">
        <v>59</v>
      </c>
      <c r="B71" s="144"/>
      <c r="C71" s="144"/>
      <c r="D71" s="144"/>
    </row>
    <row r="72" spans="1:4" ht="26.4">
      <c r="A72" s="119">
        <v>2</v>
      </c>
      <c r="B72" s="119" t="s">
        <v>61</v>
      </c>
      <c r="C72" s="119" t="s">
        <v>15</v>
      </c>
      <c r="D72" s="119" t="s">
        <v>1</v>
      </c>
    </row>
    <row r="73" spans="1:4" ht="26.4">
      <c r="A73" s="122" t="s">
        <v>50</v>
      </c>
      <c r="B73" s="32" t="s">
        <v>56</v>
      </c>
      <c r="C73" s="37">
        <f>C40</f>
        <v>0.1486518</v>
      </c>
      <c r="D73" s="33">
        <f>D40</f>
        <v>0</v>
      </c>
    </row>
    <row r="74" spans="1:4" ht="13.2">
      <c r="A74" s="122" t="s">
        <v>55</v>
      </c>
      <c r="B74" s="32" t="s">
        <v>57</v>
      </c>
      <c r="C74" s="37">
        <f>C55</f>
        <v>0.33800000000000002</v>
      </c>
      <c r="D74" s="33">
        <f>D55</f>
        <v>0</v>
      </c>
    </row>
    <row r="75" spans="1:4" ht="13.2">
      <c r="A75" s="122" t="s">
        <v>60</v>
      </c>
      <c r="B75" s="32" t="s">
        <v>12</v>
      </c>
      <c r="C75" s="37" t="s">
        <v>62</v>
      </c>
      <c r="D75" s="33">
        <f>C68</f>
        <v>0</v>
      </c>
    </row>
    <row r="76" spans="1:4" ht="13.2">
      <c r="A76" s="150" t="s">
        <v>93</v>
      </c>
      <c r="B76" s="150"/>
      <c r="C76" s="38" t="s">
        <v>62</v>
      </c>
      <c r="D76" s="15">
        <f>SUM(D73:D75)</f>
        <v>0</v>
      </c>
    </row>
    <row r="77" spans="1:4">
      <c r="A77" s="93"/>
      <c r="B77" s="94"/>
      <c r="C77" s="94"/>
      <c r="D77" s="94"/>
    </row>
    <row r="78" spans="1:4">
      <c r="A78" s="93"/>
      <c r="B78" s="94"/>
      <c r="C78" s="94"/>
      <c r="D78" s="94"/>
    </row>
    <row r="79" spans="1:4" ht="27" customHeight="1">
      <c r="A79" s="143" t="s">
        <v>94</v>
      </c>
      <c r="B79" s="144"/>
      <c r="C79" s="144"/>
      <c r="D79" s="144"/>
    </row>
    <row r="80" spans="1:4" ht="18.75" customHeight="1">
      <c r="A80" s="119">
        <v>3</v>
      </c>
      <c r="B80" s="119" t="s">
        <v>21</v>
      </c>
      <c r="C80" s="119" t="s">
        <v>15</v>
      </c>
      <c r="D80" s="119" t="s">
        <v>1</v>
      </c>
    </row>
    <row r="81" spans="1:4" ht="13.2">
      <c r="A81" s="122" t="s">
        <v>2</v>
      </c>
      <c r="B81" s="84" t="s">
        <v>22</v>
      </c>
      <c r="C81" s="85">
        <v>4.1999999999999997E-3</v>
      </c>
      <c r="D81" s="33">
        <f t="shared" ref="D81:D86" si="0">D$30*C81</f>
        <v>0</v>
      </c>
    </row>
    <row r="82" spans="1:4" ht="62.4">
      <c r="A82" s="122" t="s">
        <v>4</v>
      </c>
      <c r="B82" s="84" t="s">
        <v>120</v>
      </c>
      <c r="C82" s="85">
        <f>C81*C54</f>
        <v>3.3599999999999998E-4</v>
      </c>
      <c r="D82" s="33">
        <f t="shared" si="0"/>
        <v>0</v>
      </c>
    </row>
    <row r="83" spans="1:4" ht="62.4">
      <c r="A83" s="122" t="s">
        <v>5</v>
      </c>
      <c r="B83" s="84" t="s">
        <v>121</v>
      </c>
      <c r="C83" s="85">
        <f>40%*C55*C81</f>
        <v>5.6784000000000001E-4</v>
      </c>
      <c r="D83" s="33">
        <f t="shared" si="0"/>
        <v>0</v>
      </c>
    </row>
    <row r="84" spans="1:4" ht="13.2">
      <c r="A84" s="122" t="s">
        <v>6</v>
      </c>
      <c r="B84" s="84" t="s">
        <v>23</v>
      </c>
      <c r="C84" s="85">
        <v>1.9400000000000001E-2</v>
      </c>
      <c r="D84" s="33">
        <f t="shared" si="0"/>
        <v>0</v>
      </c>
    </row>
    <row r="85" spans="1:4" ht="62.4">
      <c r="A85" s="122" t="s">
        <v>7</v>
      </c>
      <c r="B85" s="84" t="s">
        <v>122</v>
      </c>
      <c r="C85" s="85">
        <f>C55*C84</f>
        <v>6.5572000000000009E-3</v>
      </c>
      <c r="D85" s="33">
        <f t="shared" si="0"/>
        <v>0</v>
      </c>
    </row>
    <row r="86" spans="1:4" ht="62.4">
      <c r="A86" s="122" t="s">
        <v>8</v>
      </c>
      <c r="B86" s="84" t="s">
        <v>123</v>
      </c>
      <c r="C86" s="85">
        <f>40%*C55*C84</f>
        <v>2.6228800000000002E-3</v>
      </c>
      <c r="D86" s="33">
        <f t="shared" si="0"/>
        <v>0</v>
      </c>
    </row>
    <row r="87" spans="1:4" ht="13.2">
      <c r="A87" s="150" t="s">
        <v>95</v>
      </c>
      <c r="B87" s="150"/>
      <c r="C87" s="34">
        <f>SUM(C81:C86)</f>
        <v>3.3683919999999999E-2</v>
      </c>
      <c r="D87" s="15">
        <f>SUM(D81:D86)</f>
        <v>0</v>
      </c>
    </row>
    <row r="88" spans="1:4" ht="66" customHeight="1">
      <c r="A88" s="179" t="s">
        <v>124</v>
      </c>
      <c r="B88" s="180"/>
      <c r="C88" s="180"/>
      <c r="D88" s="180"/>
    </row>
    <row r="89" spans="1:4" ht="13.2">
      <c r="A89" s="120"/>
      <c r="B89" s="121"/>
      <c r="C89" s="121"/>
      <c r="D89" s="121"/>
    </row>
    <row r="90" spans="1:4" ht="13.2">
      <c r="A90" s="143" t="s">
        <v>63</v>
      </c>
      <c r="B90" s="144"/>
      <c r="C90" s="144"/>
      <c r="D90" s="144"/>
    </row>
    <row r="91" spans="1:4"/>
    <row r="92" spans="1:4" ht="51" customHeight="1">
      <c r="A92" s="181" t="s">
        <v>96</v>
      </c>
      <c r="B92" s="182"/>
      <c r="C92" s="182"/>
      <c r="D92" s="183"/>
    </row>
    <row r="93" spans="1:4" ht="13.2">
      <c r="A93" s="116"/>
      <c r="B93" s="117"/>
      <c r="C93" s="117"/>
      <c r="D93" s="117"/>
    </row>
    <row r="94" spans="1:4" ht="24.75" customHeight="1">
      <c r="A94" s="143" t="s">
        <v>97</v>
      </c>
      <c r="B94" s="144"/>
      <c r="C94" s="144"/>
      <c r="D94" s="144"/>
    </row>
    <row r="95" spans="1:4" ht="19.5" customHeight="1">
      <c r="A95" s="119" t="s">
        <v>14</v>
      </c>
      <c r="B95" s="119" t="s">
        <v>64</v>
      </c>
      <c r="C95" s="119" t="s">
        <v>15</v>
      </c>
      <c r="D95" s="119" t="s">
        <v>1</v>
      </c>
    </row>
    <row r="96" spans="1:4" ht="39.6">
      <c r="A96" s="122" t="s">
        <v>2</v>
      </c>
      <c r="B96" s="32" t="s">
        <v>99</v>
      </c>
      <c r="C96" s="86">
        <v>9.9400000000000002E-2</v>
      </c>
      <c r="D96" s="33">
        <f t="shared" ref="D96:D101" si="1">D$30*C96</f>
        <v>0</v>
      </c>
    </row>
    <row r="97" spans="1:4" ht="13.2">
      <c r="A97" s="122" t="s">
        <v>4</v>
      </c>
      <c r="B97" s="32" t="s">
        <v>100</v>
      </c>
      <c r="C97" s="100">
        <f>'1 - Recepção - URSP'!C97</f>
        <v>0</v>
      </c>
      <c r="D97" s="33">
        <f t="shared" si="1"/>
        <v>0</v>
      </c>
    </row>
    <row r="98" spans="1:4" ht="13.2">
      <c r="A98" s="122" t="s">
        <v>5</v>
      </c>
      <c r="B98" s="32" t="s">
        <v>101</v>
      </c>
      <c r="C98" s="100">
        <f>'1 - Recepção - URSP'!C98</f>
        <v>0</v>
      </c>
      <c r="D98" s="33">
        <f t="shared" si="1"/>
        <v>0</v>
      </c>
    </row>
    <row r="99" spans="1:4" ht="26.4">
      <c r="A99" s="122" t="s">
        <v>6</v>
      </c>
      <c r="B99" s="32" t="s">
        <v>102</v>
      </c>
      <c r="C99" s="100">
        <f>'1 - Recepção - URSP'!C99</f>
        <v>0</v>
      </c>
      <c r="D99" s="33">
        <f t="shared" si="1"/>
        <v>0</v>
      </c>
    </row>
    <row r="100" spans="1:4" ht="26.4">
      <c r="A100" s="122" t="s">
        <v>7</v>
      </c>
      <c r="B100" s="32" t="s">
        <v>103</v>
      </c>
      <c r="C100" s="100">
        <f>'1 - Recepção - URSP'!C100</f>
        <v>0</v>
      </c>
      <c r="D100" s="33">
        <f t="shared" si="1"/>
        <v>0</v>
      </c>
    </row>
    <row r="101" spans="1:4" ht="13.2">
      <c r="A101" s="122" t="s">
        <v>8</v>
      </c>
      <c r="B101" s="32" t="s">
        <v>104</v>
      </c>
      <c r="C101" s="100">
        <f>'1 - Recepção - URSP'!C101</f>
        <v>0</v>
      </c>
      <c r="D101" s="33">
        <f t="shared" si="1"/>
        <v>0</v>
      </c>
    </row>
    <row r="102" spans="1:4" ht="13.2">
      <c r="A102" s="150" t="s">
        <v>119</v>
      </c>
      <c r="B102" s="150"/>
      <c r="C102" s="35">
        <f>SUM(C96:C101)</f>
        <v>9.9400000000000002E-2</v>
      </c>
      <c r="D102" s="15">
        <f>SUM(D96:D101)</f>
        <v>0</v>
      </c>
    </row>
    <row r="103" spans="1:4" ht="26.4">
      <c r="A103" s="81" t="s">
        <v>9</v>
      </c>
      <c r="B103" s="26" t="s">
        <v>118</v>
      </c>
      <c r="C103" s="82">
        <f>C55*C102</f>
        <v>3.3597200000000001E-2</v>
      </c>
      <c r="D103" s="7">
        <f>C103*D30</f>
        <v>0</v>
      </c>
    </row>
    <row r="104" spans="1:4" ht="13.2">
      <c r="A104" s="150" t="s">
        <v>98</v>
      </c>
      <c r="B104" s="150"/>
      <c r="C104" s="35">
        <f>C102+C103</f>
        <v>0.13299720000000001</v>
      </c>
      <c r="D104" s="15">
        <f>D102+D103</f>
        <v>0</v>
      </c>
    </row>
    <row r="105" spans="1:4" ht="13.2">
      <c r="A105" s="120"/>
      <c r="B105" s="121"/>
      <c r="C105" s="121"/>
      <c r="D105" s="121"/>
    </row>
    <row r="106" spans="1:4" ht="26.25" customHeight="1">
      <c r="A106" s="143" t="s">
        <v>105</v>
      </c>
      <c r="B106" s="144"/>
      <c r="C106" s="144"/>
      <c r="D106" s="144"/>
    </row>
    <row r="107" spans="1:4" ht="26.4">
      <c r="A107" s="119">
        <v>4</v>
      </c>
      <c r="B107" s="119" t="s">
        <v>65</v>
      </c>
      <c r="C107" s="119" t="s">
        <v>15</v>
      </c>
      <c r="D107" s="119" t="s">
        <v>1</v>
      </c>
    </row>
    <row r="108" spans="1:4" ht="13.2">
      <c r="A108" s="122" t="s">
        <v>14</v>
      </c>
      <c r="B108" s="32" t="s">
        <v>107</v>
      </c>
      <c r="C108" s="37">
        <f>C104</f>
        <v>0.13299720000000001</v>
      </c>
      <c r="D108" s="33">
        <f>D104</f>
        <v>0</v>
      </c>
    </row>
    <row r="109" spans="1:4" ht="13.2">
      <c r="A109" s="150" t="s">
        <v>106</v>
      </c>
      <c r="B109" s="150"/>
      <c r="C109" s="38" t="s">
        <v>62</v>
      </c>
      <c r="D109" s="15">
        <f>SUM(D108:D108)</f>
        <v>0</v>
      </c>
    </row>
    <row r="110" spans="1:4" ht="13.2">
      <c r="A110" s="120"/>
      <c r="B110" s="121"/>
      <c r="C110" s="121"/>
      <c r="D110" s="121"/>
    </row>
    <row r="111" spans="1:4" ht="13.2">
      <c r="A111" s="143" t="s">
        <v>66</v>
      </c>
      <c r="B111" s="144"/>
      <c r="C111" s="144"/>
      <c r="D111" s="144"/>
    </row>
    <row r="112" spans="1:4" ht="13.2">
      <c r="A112" s="123">
        <v>5</v>
      </c>
      <c r="B112" s="184" t="s">
        <v>13</v>
      </c>
      <c r="C112" s="184"/>
      <c r="D112" s="123" t="s">
        <v>1</v>
      </c>
    </row>
    <row r="113" spans="1:4" ht="13.2">
      <c r="A113" s="122" t="s">
        <v>2</v>
      </c>
      <c r="B113" s="147" t="s">
        <v>11</v>
      </c>
      <c r="C113" s="147"/>
      <c r="D113" s="101"/>
    </row>
    <row r="114" spans="1:4" ht="13.2">
      <c r="A114" s="3"/>
      <c r="B114" s="150" t="s">
        <v>108</v>
      </c>
      <c r="C114" s="150"/>
      <c r="D114" s="15">
        <f>SUM(D113)</f>
        <v>0</v>
      </c>
    </row>
    <row r="115" spans="1:4" ht="12">
      <c r="A115" s="175" t="s">
        <v>109</v>
      </c>
      <c r="B115" s="176"/>
      <c r="C115" s="176"/>
      <c r="D115" s="176"/>
    </row>
    <row r="116" spans="1:4" ht="13.2">
      <c r="A116" s="159"/>
      <c r="B116" s="160"/>
      <c r="C116" s="160"/>
      <c r="D116" s="160"/>
    </row>
    <row r="117" spans="1:4" s="39" customFormat="1" ht="13.2">
      <c r="A117" s="146" t="s">
        <v>67</v>
      </c>
      <c r="B117" s="146"/>
      <c r="C117" s="146"/>
      <c r="D117" s="146"/>
    </row>
    <row r="118" spans="1:4" ht="13.2">
      <c r="A118" s="119">
        <v>6</v>
      </c>
      <c r="B118" s="119" t="s">
        <v>24</v>
      </c>
      <c r="C118" s="119" t="s">
        <v>15</v>
      </c>
      <c r="D118" s="119" t="s">
        <v>1</v>
      </c>
    </row>
    <row r="119" spans="1:4" ht="13.2">
      <c r="A119" s="14" t="s">
        <v>2</v>
      </c>
      <c r="B119" s="40" t="s">
        <v>25</v>
      </c>
      <c r="C119" s="100">
        <f>'1 - Recepção - URSP'!C120</f>
        <v>0</v>
      </c>
      <c r="D119" s="8">
        <f>(D30+D76+D87+D109+D114)*C119</f>
        <v>0</v>
      </c>
    </row>
    <row r="120" spans="1:4" ht="13.2">
      <c r="A120" s="14" t="s">
        <v>4</v>
      </c>
      <c r="B120" s="40" t="s">
        <v>27</v>
      </c>
      <c r="C120" s="100">
        <f>'1 - Recepção - URSP'!C121</f>
        <v>0</v>
      </c>
      <c r="D120" s="8">
        <f>(D30+D76+D87+D109+D114+D119)*C120</f>
        <v>0</v>
      </c>
    </row>
    <row r="121" spans="1:4" ht="13.2">
      <c r="A121" s="14" t="s">
        <v>5</v>
      </c>
      <c r="B121" s="40" t="s">
        <v>26</v>
      </c>
      <c r="C121" s="62">
        <f>SUM(C122:C124)</f>
        <v>0</v>
      </c>
      <c r="D121" s="41">
        <f>((D136+D119+D120)/(1-C121))*C121</f>
        <v>0</v>
      </c>
    </row>
    <row r="122" spans="1:4" ht="13.2">
      <c r="A122" s="16"/>
      <c r="B122" s="40" t="s">
        <v>43</v>
      </c>
      <c r="C122" s="100">
        <f>'1 - Recepção - URSP'!C123</f>
        <v>0</v>
      </c>
      <c r="D122" s="8">
        <f>((D136+D119+D120)/(1-C121))*C122</f>
        <v>0</v>
      </c>
    </row>
    <row r="123" spans="1:4" ht="13.2">
      <c r="A123" s="16"/>
      <c r="B123" s="40" t="s">
        <v>44</v>
      </c>
      <c r="C123" s="100">
        <f>'1 - Recepção - URSP'!C124</f>
        <v>0</v>
      </c>
      <c r="D123" s="8">
        <f>((D136+D119+D120)/(1-C121))*C123</f>
        <v>0</v>
      </c>
    </row>
    <row r="124" spans="1:4" ht="13.2">
      <c r="A124" s="16"/>
      <c r="B124" s="40" t="s">
        <v>45</v>
      </c>
      <c r="C124" s="100">
        <f>'1 - Recepção - URSP'!C125</f>
        <v>0</v>
      </c>
      <c r="D124" s="8">
        <f>((D136+D119+D120)/(1-C121))*C124</f>
        <v>0</v>
      </c>
    </row>
    <row r="125" spans="1:4" ht="13.2">
      <c r="A125" s="3"/>
      <c r="B125" s="118" t="s">
        <v>110</v>
      </c>
      <c r="C125" s="35"/>
      <c r="D125" s="15">
        <f>D119+D120+D121</f>
        <v>0</v>
      </c>
    </row>
    <row r="126" spans="1:4" ht="13.2">
      <c r="A126" s="59" t="s">
        <v>111</v>
      </c>
      <c r="B126" s="52"/>
      <c r="C126" s="52"/>
      <c r="D126" s="43"/>
    </row>
    <row r="127" spans="1:4" ht="13.2">
      <c r="A127" s="59" t="s">
        <v>112</v>
      </c>
      <c r="B127" s="43"/>
      <c r="C127" s="43"/>
      <c r="D127" s="43"/>
    </row>
    <row r="128" spans="1:4">
      <c r="A128" s="43"/>
      <c r="B128" s="43"/>
      <c r="C128" s="43"/>
      <c r="D128" s="43"/>
    </row>
    <row r="129" spans="1:4" ht="13.2">
      <c r="A129" s="146" t="s">
        <v>68</v>
      </c>
      <c r="B129" s="146"/>
      <c r="C129" s="146"/>
      <c r="D129" s="146"/>
    </row>
    <row r="130" spans="1:4" ht="24" customHeight="1">
      <c r="A130" s="3"/>
      <c r="B130" s="151" t="s">
        <v>28</v>
      </c>
      <c r="C130" s="151"/>
      <c r="D130" s="119" t="s">
        <v>29</v>
      </c>
    </row>
    <row r="131" spans="1:4" ht="13.2">
      <c r="A131" s="36" t="s">
        <v>2</v>
      </c>
      <c r="B131" s="152" t="s">
        <v>30</v>
      </c>
      <c r="C131" s="152"/>
      <c r="D131" s="33">
        <f>D30</f>
        <v>0</v>
      </c>
    </row>
    <row r="132" spans="1:4" ht="13.2">
      <c r="A132" s="36" t="s">
        <v>4</v>
      </c>
      <c r="B132" s="152" t="s">
        <v>69</v>
      </c>
      <c r="C132" s="152"/>
      <c r="D132" s="33">
        <f>D76</f>
        <v>0</v>
      </c>
    </row>
    <row r="133" spans="1:4" ht="13.2">
      <c r="A133" s="36" t="s">
        <v>5</v>
      </c>
      <c r="B133" s="152" t="s">
        <v>70</v>
      </c>
      <c r="C133" s="152"/>
      <c r="D133" s="33">
        <f>D87</f>
        <v>0</v>
      </c>
    </row>
    <row r="134" spans="1:4" ht="24" customHeight="1">
      <c r="A134" s="36" t="s">
        <v>6</v>
      </c>
      <c r="B134" s="152" t="s">
        <v>71</v>
      </c>
      <c r="C134" s="152"/>
      <c r="D134" s="7">
        <f>D109</f>
        <v>0</v>
      </c>
    </row>
    <row r="135" spans="1:4" ht="13.2">
      <c r="A135" s="36" t="s">
        <v>7</v>
      </c>
      <c r="B135" s="152" t="s">
        <v>72</v>
      </c>
      <c r="C135" s="152"/>
      <c r="D135" s="33">
        <f>D114</f>
        <v>0</v>
      </c>
    </row>
    <row r="136" spans="1:4" ht="16.5" customHeight="1">
      <c r="A136" s="150" t="s">
        <v>73</v>
      </c>
      <c r="B136" s="150"/>
      <c r="C136" s="150"/>
      <c r="D136" s="15">
        <f>SUM(D131:D135)</f>
        <v>0</v>
      </c>
    </row>
    <row r="137" spans="1:4" ht="13.2">
      <c r="A137" s="36" t="s">
        <v>8</v>
      </c>
      <c r="B137" s="161" t="s">
        <v>74</v>
      </c>
      <c r="C137" s="161"/>
      <c r="D137" s="33">
        <f>D125</f>
        <v>0</v>
      </c>
    </row>
    <row r="138" spans="1:4" ht="16.5" customHeight="1">
      <c r="A138" s="150" t="s">
        <v>31</v>
      </c>
      <c r="B138" s="150"/>
      <c r="C138" s="150"/>
      <c r="D138" s="15">
        <f>TRUNC((D136+D137),2)</f>
        <v>0</v>
      </c>
    </row>
    <row r="139" spans="1:4" ht="12.75" customHeight="1">
      <c r="A139" s="131" t="s">
        <v>115</v>
      </c>
      <c r="B139" s="131"/>
      <c r="C139" s="131"/>
      <c r="D139" s="131"/>
    </row>
    <row r="143" spans="1:4" hidden="1">
      <c r="C143" s="42"/>
    </row>
  </sheetData>
  <sheetProtection formatCells="0" formatColumns="0" formatRows="0" insertColumns="0" insertRows="0"/>
  <mergeCells count="73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B131:C131"/>
    <mergeCell ref="A109:B109"/>
    <mergeCell ref="A111:D111"/>
    <mergeCell ref="B112:C112"/>
    <mergeCell ref="B113:C113"/>
    <mergeCell ref="B114:C114"/>
    <mergeCell ref="A115:D115"/>
    <mergeCell ref="A116:D116"/>
    <mergeCell ref="A117:D117"/>
    <mergeCell ref="A129:D129"/>
    <mergeCell ref="B130:C130"/>
    <mergeCell ref="A138:C138"/>
    <mergeCell ref="A139:D139"/>
    <mergeCell ref="B132:C132"/>
    <mergeCell ref="B133:C133"/>
    <mergeCell ref="B134:C134"/>
    <mergeCell ref="B135:C135"/>
    <mergeCell ref="A136:C136"/>
    <mergeCell ref="B137:C137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A6DA6-E3E8-4EED-8C0E-BE98FA4A0951}">
  <dimension ref="A1:E143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1.4" zeroHeight="1"/>
  <cols>
    <col min="1" max="1" width="5" style="95" customWidth="1"/>
    <col min="2" max="2" width="40.109375" style="95" customWidth="1"/>
    <col min="3" max="3" width="18" style="95" customWidth="1"/>
    <col min="4" max="4" width="18.33203125" style="95" customWidth="1"/>
    <col min="5" max="5" width="17.33203125" style="95" hidden="1" customWidth="1"/>
    <col min="6" max="16384" width="0" style="95" hidden="1"/>
  </cols>
  <sheetData>
    <row r="1" spans="1:4" ht="13.2">
      <c r="A1" s="97" t="s">
        <v>143</v>
      </c>
      <c r="B1" s="67"/>
      <c r="C1" s="67"/>
      <c r="D1" s="68"/>
    </row>
    <row r="2" spans="1:4" ht="13.2">
      <c r="A2" s="98" t="s">
        <v>144</v>
      </c>
      <c r="B2" s="69"/>
      <c r="C2" s="69"/>
      <c r="D2" s="70"/>
    </row>
    <row r="3" spans="1:4" ht="13.2">
      <c r="A3" s="98" t="s">
        <v>145</v>
      </c>
      <c r="B3" s="69"/>
      <c r="C3" s="69"/>
      <c r="D3" s="70"/>
    </row>
    <row r="4" spans="1:4" ht="13.2">
      <c r="A4" s="98" t="s">
        <v>146</v>
      </c>
      <c r="B4" s="69"/>
      <c r="C4" s="69"/>
      <c r="D4" s="70"/>
    </row>
    <row r="5" spans="1:4" ht="13.2">
      <c r="A5" s="98" t="s">
        <v>147</v>
      </c>
      <c r="B5" s="69"/>
      <c r="C5" s="69"/>
      <c r="D5" s="70"/>
    </row>
    <row r="6" spans="1:4">
      <c r="A6" s="9"/>
      <c r="B6" s="9"/>
      <c r="C6" s="9"/>
      <c r="D6" s="9"/>
    </row>
    <row r="7" spans="1:4" ht="13.2">
      <c r="A7" s="125" t="s">
        <v>37</v>
      </c>
      <c r="B7" s="125"/>
      <c r="C7" s="126" t="s">
        <v>163</v>
      </c>
      <c r="D7" s="126"/>
    </row>
    <row r="8" spans="1:4" ht="13.2">
      <c r="A8" s="125" t="s">
        <v>33</v>
      </c>
      <c r="B8" s="125"/>
      <c r="C8" s="127" t="s">
        <v>183</v>
      </c>
      <c r="D8" s="127"/>
    </row>
    <row r="9" spans="1:4"/>
    <row r="10" spans="1:4" ht="13.2">
      <c r="A10" s="10"/>
      <c r="B10" s="10"/>
      <c r="C10" s="10"/>
      <c r="D10" s="10"/>
    </row>
    <row r="11" spans="1:4" ht="13.2">
      <c r="A11" s="115" t="s">
        <v>2</v>
      </c>
      <c r="B11" s="125" t="s">
        <v>34</v>
      </c>
      <c r="C11" s="125"/>
      <c r="D11" s="63"/>
    </row>
    <row r="12" spans="1:4" ht="13.2">
      <c r="A12" s="115" t="s">
        <v>4</v>
      </c>
      <c r="B12" s="125" t="s">
        <v>35</v>
      </c>
      <c r="C12" s="125"/>
      <c r="D12" s="66" t="s">
        <v>164</v>
      </c>
    </row>
    <row r="13" spans="1:4" ht="13.2">
      <c r="A13" s="115" t="s">
        <v>5</v>
      </c>
      <c r="B13" s="125" t="s">
        <v>78</v>
      </c>
      <c r="C13" s="125"/>
      <c r="D13" s="64"/>
    </row>
    <row r="14" spans="1:4" ht="13.2">
      <c r="A14" s="115" t="s">
        <v>6</v>
      </c>
      <c r="B14" s="162" t="s">
        <v>47</v>
      </c>
      <c r="C14" s="163"/>
      <c r="D14" s="64"/>
    </row>
    <row r="15" spans="1:4" ht="13.2">
      <c r="A15" s="115" t="s">
        <v>7</v>
      </c>
      <c r="B15" s="125" t="s">
        <v>36</v>
      </c>
      <c r="C15" s="125"/>
      <c r="D15" s="65">
        <v>12</v>
      </c>
    </row>
    <row r="16" spans="1:4">
      <c r="A16" s="11"/>
      <c r="B16" s="11"/>
      <c r="C16" s="44"/>
      <c r="D16" s="11"/>
    </row>
    <row r="17" spans="1:4" ht="13.2">
      <c r="A17" s="153" t="s">
        <v>38</v>
      </c>
      <c r="B17" s="153"/>
      <c r="C17" s="153"/>
      <c r="D17" s="153"/>
    </row>
    <row r="18" spans="1:4" ht="30" customHeight="1">
      <c r="A18" s="156" t="s">
        <v>39</v>
      </c>
      <c r="B18" s="156"/>
      <c r="C18" s="156"/>
      <c r="D18" s="156"/>
    </row>
    <row r="19" spans="1:4" ht="13.2">
      <c r="A19" s="115">
        <v>1</v>
      </c>
      <c r="B19" s="125" t="s">
        <v>75</v>
      </c>
      <c r="C19" s="125"/>
      <c r="D19" s="65" t="s">
        <v>167</v>
      </c>
    </row>
    <row r="20" spans="1:4" ht="13.2">
      <c r="A20" s="115">
        <v>2</v>
      </c>
      <c r="B20" s="125" t="s">
        <v>76</v>
      </c>
      <c r="C20" s="125"/>
      <c r="D20" s="65" t="s">
        <v>170</v>
      </c>
    </row>
    <row r="21" spans="1:4" ht="13.2">
      <c r="A21" s="115">
        <v>3</v>
      </c>
      <c r="B21" s="125" t="s">
        <v>77</v>
      </c>
      <c r="C21" s="125"/>
      <c r="D21" s="87"/>
    </row>
    <row r="22" spans="1:4" ht="26.25" customHeight="1">
      <c r="A22" s="115">
        <v>4</v>
      </c>
      <c r="B22" s="125" t="s">
        <v>40</v>
      </c>
      <c r="C22" s="125"/>
      <c r="D22" s="65" t="s">
        <v>169</v>
      </c>
    </row>
    <row r="23" spans="1:4" ht="13.2">
      <c r="A23" s="115">
        <v>5</v>
      </c>
      <c r="B23" s="125" t="s">
        <v>41</v>
      </c>
      <c r="C23" s="125"/>
      <c r="D23" s="63"/>
    </row>
    <row r="24" spans="1:4" ht="13.2">
      <c r="A24" s="10"/>
      <c r="B24" s="10"/>
      <c r="C24" s="10"/>
      <c r="D24" s="12"/>
    </row>
    <row r="25" spans="1:4" ht="13.2">
      <c r="A25" s="10"/>
      <c r="B25" s="10"/>
      <c r="C25" s="10"/>
      <c r="D25" s="12"/>
    </row>
    <row r="26" spans="1:4" ht="13.2">
      <c r="A26" s="153" t="s">
        <v>42</v>
      </c>
      <c r="B26" s="153"/>
      <c r="C26" s="153"/>
      <c r="D26" s="153"/>
    </row>
    <row r="27" spans="1:4" ht="13.2">
      <c r="A27" s="123">
        <v>1</v>
      </c>
      <c r="B27" s="156" t="s">
        <v>0</v>
      </c>
      <c r="C27" s="156"/>
      <c r="D27" s="123" t="s">
        <v>1</v>
      </c>
    </row>
    <row r="28" spans="1:4" ht="13.2">
      <c r="A28" s="14" t="s">
        <v>2</v>
      </c>
      <c r="B28" s="125" t="s">
        <v>3</v>
      </c>
      <c r="C28" s="125"/>
      <c r="D28" s="61"/>
    </row>
    <row r="29" spans="1:4" ht="13.2">
      <c r="A29" s="14" t="s">
        <v>4</v>
      </c>
      <c r="B29" s="125" t="s">
        <v>11</v>
      </c>
      <c r="C29" s="125"/>
      <c r="D29" s="61"/>
    </row>
    <row r="30" spans="1:4" ht="15" customHeight="1">
      <c r="A30" s="166" t="s">
        <v>83</v>
      </c>
      <c r="B30" s="167"/>
      <c r="C30" s="168"/>
      <c r="D30" s="15">
        <f>SUM(D28:D29)</f>
        <v>0</v>
      </c>
    </row>
    <row r="31" spans="1:4" ht="24" customHeight="1">
      <c r="A31" s="171" t="s">
        <v>79</v>
      </c>
      <c r="B31" s="172"/>
      <c r="C31" s="172"/>
      <c r="D31" s="172"/>
    </row>
    <row r="32" spans="1:4" ht="13.2">
      <c r="A32" s="154"/>
      <c r="B32" s="155"/>
      <c r="C32" s="155"/>
      <c r="D32" s="155"/>
    </row>
    <row r="33" spans="1:4" ht="15" customHeight="1">
      <c r="A33" s="154" t="s">
        <v>48</v>
      </c>
      <c r="B33" s="155"/>
      <c r="C33" s="155"/>
      <c r="D33" s="155"/>
    </row>
    <row r="34" spans="1:4" s="43" customFormat="1" ht="15" customHeight="1">
      <c r="A34" s="154" t="s">
        <v>49</v>
      </c>
      <c r="B34" s="155"/>
      <c r="C34" s="155"/>
      <c r="D34" s="155"/>
    </row>
    <row r="35" spans="1:4" ht="25.5" customHeight="1">
      <c r="A35" s="119" t="s">
        <v>50</v>
      </c>
      <c r="B35" s="119" t="s">
        <v>56</v>
      </c>
      <c r="C35" s="119" t="s">
        <v>15</v>
      </c>
      <c r="D35" s="119" t="s">
        <v>1</v>
      </c>
    </row>
    <row r="36" spans="1:4" ht="13.2">
      <c r="A36" s="25" t="s">
        <v>2</v>
      </c>
      <c r="B36" s="26" t="s">
        <v>80</v>
      </c>
      <c r="C36" s="27">
        <v>8.3299999999999999E-2</v>
      </c>
      <c r="D36" s="28">
        <f>C36*D30</f>
        <v>0</v>
      </c>
    </row>
    <row r="37" spans="1:4" ht="26.4">
      <c r="A37" s="25" t="s">
        <v>4</v>
      </c>
      <c r="B37" s="26" t="s">
        <v>81</v>
      </c>
      <c r="C37" s="27">
        <v>2.7799999999999998E-2</v>
      </c>
      <c r="D37" s="28">
        <f>D30*C37</f>
        <v>0</v>
      </c>
    </row>
    <row r="38" spans="1:4" ht="13.2">
      <c r="A38" s="150" t="s">
        <v>113</v>
      </c>
      <c r="B38" s="150"/>
      <c r="C38" s="29">
        <f>SUM(C36:C37)</f>
        <v>0.1111</v>
      </c>
      <c r="D38" s="30">
        <f>SUM(D36:D37)</f>
        <v>0</v>
      </c>
    </row>
    <row r="39" spans="1:4" ht="26.4">
      <c r="A39" s="25" t="s">
        <v>5</v>
      </c>
      <c r="B39" s="26" t="s">
        <v>114</v>
      </c>
      <c r="C39" s="27">
        <f>C38*C55</f>
        <v>3.7551800000000003E-2</v>
      </c>
      <c r="D39" s="28">
        <f>D30*C39</f>
        <v>0</v>
      </c>
    </row>
    <row r="40" spans="1:4" ht="13.2">
      <c r="A40" s="150" t="s">
        <v>82</v>
      </c>
      <c r="B40" s="150"/>
      <c r="C40" s="29">
        <f>SUM(C38:C39)</f>
        <v>0.1486518</v>
      </c>
      <c r="D40" s="30">
        <f>SUM(D38:D39)</f>
        <v>0</v>
      </c>
    </row>
    <row r="41" spans="1:4" ht="53.25" customHeight="1">
      <c r="A41" s="134" t="s">
        <v>84</v>
      </c>
      <c r="B41" s="135"/>
      <c r="C41" s="135"/>
      <c r="D41" s="136"/>
    </row>
    <row r="42" spans="1:4" ht="40.5" customHeight="1">
      <c r="A42" s="137" t="s">
        <v>85</v>
      </c>
      <c r="B42" s="138"/>
      <c r="C42" s="138"/>
      <c r="D42" s="139"/>
    </row>
    <row r="43" spans="1:4" ht="51.75" customHeight="1">
      <c r="A43" s="140" t="s">
        <v>86</v>
      </c>
      <c r="B43" s="141"/>
      <c r="C43" s="141"/>
      <c r="D43" s="142"/>
    </row>
    <row r="44" spans="1:4" ht="15" customHeight="1">
      <c r="A44" s="120"/>
      <c r="B44" s="121"/>
      <c r="C44" s="121"/>
      <c r="D44" s="121"/>
    </row>
    <row r="45" spans="1:4" ht="25.5" customHeight="1">
      <c r="A45" s="143" t="s">
        <v>51</v>
      </c>
      <c r="B45" s="144"/>
      <c r="C45" s="144"/>
      <c r="D45" s="144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3.2">
      <c r="A47" s="18" t="s">
        <v>2</v>
      </c>
      <c r="B47" s="19" t="s">
        <v>16</v>
      </c>
      <c r="C47" s="20">
        <f>'1 - Recepção - URSP'!C47</f>
        <v>0.2</v>
      </c>
      <c r="D47" s="21">
        <f>D30*C47</f>
        <v>0</v>
      </c>
    </row>
    <row r="48" spans="1:4" ht="13.2">
      <c r="A48" s="18" t="s">
        <v>4</v>
      </c>
      <c r="B48" s="19" t="s">
        <v>18</v>
      </c>
      <c r="C48" s="20">
        <f>'1 - Recepção - URSP'!C48</f>
        <v>2.5000000000000001E-2</v>
      </c>
      <c r="D48" s="21">
        <f>D30*C48</f>
        <v>0</v>
      </c>
    </row>
    <row r="49" spans="1:4" ht="13.2">
      <c r="A49" s="18" t="s">
        <v>5</v>
      </c>
      <c r="B49" s="19" t="s">
        <v>52</v>
      </c>
      <c r="C49" s="20">
        <f>'1 - Recepção - URSP'!C49</f>
        <v>0</v>
      </c>
      <c r="D49" s="21">
        <f>D30*C49</f>
        <v>0</v>
      </c>
    </row>
    <row r="50" spans="1:4" ht="13.2">
      <c r="A50" s="18" t="s">
        <v>6</v>
      </c>
      <c r="B50" s="19" t="s">
        <v>53</v>
      </c>
      <c r="C50" s="20">
        <f>'1 - Recepção - URSP'!C50</f>
        <v>1.4999999999999999E-2</v>
      </c>
      <c r="D50" s="21">
        <f>D30*C50</f>
        <v>0</v>
      </c>
    </row>
    <row r="51" spans="1:4" ht="13.2">
      <c r="A51" s="18" t="s">
        <v>7</v>
      </c>
      <c r="B51" s="19" t="s">
        <v>54</v>
      </c>
      <c r="C51" s="20">
        <f>'1 - Recepção - URSP'!C51</f>
        <v>0.01</v>
      </c>
      <c r="D51" s="21">
        <f>D30*C51</f>
        <v>0</v>
      </c>
    </row>
    <row r="52" spans="1:4" ht="13.2">
      <c r="A52" s="18" t="s">
        <v>8</v>
      </c>
      <c r="B52" s="19" t="s">
        <v>20</v>
      </c>
      <c r="C52" s="20">
        <f>'1 - Recepção - URSP'!C52</f>
        <v>6.0000000000000001E-3</v>
      </c>
      <c r="D52" s="21">
        <f>D30*C52</f>
        <v>0</v>
      </c>
    </row>
    <row r="53" spans="1:4" ht="13.2">
      <c r="A53" s="18" t="s">
        <v>9</v>
      </c>
      <c r="B53" s="19" t="s">
        <v>17</v>
      </c>
      <c r="C53" s="20">
        <f>'1 - Recepção - URSP'!C53</f>
        <v>2E-3</v>
      </c>
      <c r="D53" s="21">
        <f>D30*C53</f>
        <v>0</v>
      </c>
    </row>
    <row r="54" spans="1:4" ht="13.2">
      <c r="A54" s="18" t="s">
        <v>10</v>
      </c>
      <c r="B54" s="19" t="s">
        <v>19</v>
      </c>
      <c r="C54" s="20">
        <f>'1 - Recepção - URSP'!C54</f>
        <v>0.08</v>
      </c>
      <c r="D54" s="21">
        <f>D30*C54</f>
        <v>0</v>
      </c>
    </row>
    <row r="55" spans="1:4" ht="13.2">
      <c r="A55" s="145" t="s">
        <v>91</v>
      </c>
      <c r="B55" s="145"/>
      <c r="C55" s="22">
        <f>SUM(C47:C54)</f>
        <v>0.33800000000000002</v>
      </c>
      <c r="D55" s="23">
        <f>SUM(D47:D54)</f>
        <v>0</v>
      </c>
    </row>
    <row r="56" spans="1:4" ht="27" customHeight="1">
      <c r="A56" s="134" t="s">
        <v>87</v>
      </c>
      <c r="B56" s="135"/>
      <c r="C56" s="135"/>
      <c r="D56" s="136"/>
    </row>
    <row r="57" spans="1:4" ht="27" customHeight="1">
      <c r="A57" s="137" t="s">
        <v>88</v>
      </c>
      <c r="B57" s="138"/>
      <c r="C57" s="138"/>
      <c r="D57" s="139"/>
    </row>
    <row r="58" spans="1:4" ht="27" customHeight="1">
      <c r="A58" s="140" t="s">
        <v>89</v>
      </c>
      <c r="B58" s="141"/>
      <c r="C58" s="141"/>
      <c r="D58" s="142"/>
    </row>
    <row r="59" spans="1:4" ht="15" customHeight="1">
      <c r="A59" s="121"/>
      <c r="B59" s="121"/>
      <c r="C59" s="121"/>
      <c r="D59" s="121"/>
    </row>
    <row r="60" spans="1:4" ht="15" customHeight="1">
      <c r="A60" s="143" t="s">
        <v>58</v>
      </c>
      <c r="B60" s="144"/>
      <c r="C60" s="144"/>
      <c r="D60" s="144"/>
    </row>
    <row r="61" spans="1:4" ht="26.4">
      <c r="A61" s="123" t="s">
        <v>60</v>
      </c>
      <c r="B61" s="123" t="s">
        <v>12</v>
      </c>
      <c r="C61" s="123" t="s">
        <v>32</v>
      </c>
      <c r="D61" s="123" t="s">
        <v>46</v>
      </c>
    </row>
    <row r="62" spans="1:4" ht="13.2">
      <c r="A62" s="14" t="s">
        <v>2</v>
      </c>
      <c r="B62" s="16" t="s">
        <v>90</v>
      </c>
      <c r="C62" s="61"/>
      <c r="D62" s="2">
        <f>IF((C62*22*2)-(D28*6%)&gt;0,(C62*22*2)-(D28*6%),0)</f>
        <v>0</v>
      </c>
    </row>
    <row r="63" spans="1:4" ht="13.2">
      <c r="A63" s="14" t="s">
        <v>4</v>
      </c>
      <c r="B63" s="71" t="s">
        <v>137</v>
      </c>
      <c r="C63" s="61"/>
      <c r="D63" s="2">
        <f>C63*22</f>
        <v>0</v>
      </c>
    </row>
    <row r="64" spans="1:4" ht="13.2">
      <c r="A64" s="14" t="s">
        <v>5</v>
      </c>
      <c r="B64" s="72" t="s">
        <v>138</v>
      </c>
      <c r="C64" s="157"/>
      <c r="D64" s="158"/>
    </row>
    <row r="65" spans="1:4" ht="13.2">
      <c r="A65" s="14" t="s">
        <v>6</v>
      </c>
      <c r="B65" s="76" t="s">
        <v>139</v>
      </c>
      <c r="C65" s="148"/>
      <c r="D65" s="149"/>
    </row>
    <row r="66" spans="1:4" ht="13.2">
      <c r="A66" s="14" t="s">
        <v>7</v>
      </c>
      <c r="B66" s="76" t="s">
        <v>140</v>
      </c>
      <c r="C66" s="148"/>
      <c r="D66" s="149"/>
    </row>
    <row r="67" spans="1:4" ht="13.2">
      <c r="A67" s="14" t="s">
        <v>8</v>
      </c>
      <c r="B67" s="76" t="s">
        <v>141</v>
      </c>
      <c r="C67" s="169"/>
      <c r="D67" s="170"/>
    </row>
    <row r="68" spans="1:4" ht="13.2">
      <c r="A68" s="3"/>
      <c r="B68" s="118" t="s">
        <v>92</v>
      </c>
      <c r="C68" s="164">
        <f>D62+D63+C64+C65+C66+C67</f>
        <v>0</v>
      </c>
      <c r="D68" s="165"/>
    </row>
    <row r="69" spans="1:4" ht="27" customHeight="1">
      <c r="A69" s="173" t="s">
        <v>136</v>
      </c>
      <c r="B69" s="174"/>
      <c r="C69" s="174"/>
      <c r="D69" s="174"/>
    </row>
    <row r="70" spans="1:4">
      <c r="A70" s="177"/>
      <c r="B70" s="178"/>
      <c r="C70" s="178"/>
      <c r="D70" s="178"/>
    </row>
    <row r="71" spans="1:4" ht="29.25" customHeight="1">
      <c r="A71" s="143" t="s">
        <v>59</v>
      </c>
      <c r="B71" s="144"/>
      <c r="C71" s="144"/>
      <c r="D71" s="144"/>
    </row>
    <row r="72" spans="1:4" ht="26.4">
      <c r="A72" s="119">
        <v>2</v>
      </c>
      <c r="B72" s="119" t="s">
        <v>61</v>
      </c>
      <c r="C72" s="119" t="s">
        <v>15</v>
      </c>
      <c r="D72" s="119" t="s">
        <v>1</v>
      </c>
    </row>
    <row r="73" spans="1:4" ht="26.4">
      <c r="A73" s="122" t="s">
        <v>50</v>
      </c>
      <c r="B73" s="32" t="s">
        <v>56</v>
      </c>
      <c r="C73" s="37">
        <f>C40</f>
        <v>0.1486518</v>
      </c>
      <c r="D73" s="33">
        <f>D40</f>
        <v>0</v>
      </c>
    </row>
    <row r="74" spans="1:4" ht="13.2">
      <c r="A74" s="122" t="s">
        <v>55</v>
      </c>
      <c r="B74" s="32" t="s">
        <v>57</v>
      </c>
      <c r="C74" s="37">
        <f>C55</f>
        <v>0.33800000000000002</v>
      </c>
      <c r="D74" s="33">
        <f>D55</f>
        <v>0</v>
      </c>
    </row>
    <row r="75" spans="1:4" ht="13.2">
      <c r="A75" s="122" t="s">
        <v>60</v>
      </c>
      <c r="B75" s="32" t="s">
        <v>12</v>
      </c>
      <c r="C75" s="37" t="s">
        <v>62</v>
      </c>
      <c r="D75" s="33">
        <f>C68</f>
        <v>0</v>
      </c>
    </row>
    <row r="76" spans="1:4" ht="13.2">
      <c r="A76" s="150" t="s">
        <v>93</v>
      </c>
      <c r="B76" s="150"/>
      <c r="C76" s="38" t="s">
        <v>62</v>
      </c>
      <c r="D76" s="15">
        <f>SUM(D73:D75)</f>
        <v>0</v>
      </c>
    </row>
    <row r="77" spans="1:4">
      <c r="A77" s="93"/>
      <c r="B77" s="94"/>
      <c r="C77" s="94"/>
      <c r="D77" s="94"/>
    </row>
    <row r="78" spans="1:4">
      <c r="A78" s="93"/>
      <c r="B78" s="94"/>
      <c r="C78" s="94"/>
      <c r="D78" s="94"/>
    </row>
    <row r="79" spans="1:4" ht="27" customHeight="1">
      <c r="A79" s="143" t="s">
        <v>94</v>
      </c>
      <c r="B79" s="144"/>
      <c r="C79" s="144"/>
      <c r="D79" s="144"/>
    </row>
    <row r="80" spans="1:4" ht="18.75" customHeight="1">
      <c r="A80" s="119">
        <v>3</v>
      </c>
      <c r="B80" s="119" t="s">
        <v>21</v>
      </c>
      <c r="C80" s="119" t="s">
        <v>15</v>
      </c>
      <c r="D80" s="119" t="s">
        <v>1</v>
      </c>
    </row>
    <row r="81" spans="1:4" ht="13.2">
      <c r="A81" s="122" t="s">
        <v>2</v>
      </c>
      <c r="B81" s="84" t="s">
        <v>22</v>
      </c>
      <c r="C81" s="85">
        <v>4.1999999999999997E-3</v>
      </c>
      <c r="D81" s="33">
        <f t="shared" ref="D81:D86" si="0">D$30*C81</f>
        <v>0</v>
      </c>
    </row>
    <row r="82" spans="1:4" ht="62.4">
      <c r="A82" s="122" t="s">
        <v>4</v>
      </c>
      <c r="B82" s="84" t="s">
        <v>120</v>
      </c>
      <c r="C82" s="85">
        <f>C81*C54</f>
        <v>3.3599999999999998E-4</v>
      </c>
      <c r="D82" s="33">
        <f t="shared" si="0"/>
        <v>0</v>
      </c>
    </row>
    <row r="83" spans="1:4" ht="62.4">
      <c r="A83" s="122" t="s">
        <v>5</v>
      </c>
      <c r="B83" s="84" t="s">
        <v>121</v>
      </c>
      <c r="C83" s="85">
        <f>40%*C55*C81</f>
        <v>5.6784000000000001E-4</v>
      </c>
      <c r="D83" s="33">
        <f t="shared" si="0"/>
        <v>0</v>
      </c>
    </row>
    <row r="84" spans="1:4" ht="13.2">
      <c r="A84" s="122" t="s">
        <v>6</v>
      </c>
      <c r="B84" s="84" t="s">
        <v>23</v>
      </c>
      <c r="C84" s="85">
        <v>1.9400000000000001E-2</v>
      </c>
      <c r="D84" s="33">
        <f t="shared" si="0"/>
        <v>0</v>
      </c>
    </row>
    <row r="85" spans="1:4" ht="62.4">
      <c r="A85" s="122" t="s">
        <v>7</v>
      </c>
      <c r="B85" s="84" t="s">
        <v>122</v>
      </c>
      <c r="C85" s="85">
        <f>C55*C84</f>
        <v>6.5572000000000009E-3</v>
      </c>
      <c r="D85" s="33">
        <f t="shared" si="0"/>
        <v>0</v>
      </c>
    </row>
    <row r="86" spans="1:4" ht="62.4">
      <c r="A86" s="122" t="s">
        <v>8</v>
      </c>
      <c r="B86" s="84" t="s">
        <v>123</v>
      </c>
      <c r="C86" s="85">
        <f>40%*C55*C84</f>
        <v>2.6228800000000002E-3</v>
      </c>
      <c r="D86" s="33">
        <f t="shared" si="0"/>
        <v>0</v>
      </c>
    </row>
    <row r="87" spans="1:4" ht="13.2">
      <c r="A87" s="150" t="s">
        <v>95</v>
      </c>
      <c r="B87" s="150"/>
      <c r="C87" s="34">
        <f>SUM(C81:C86)</f>
        <v>3.3683919999999999E-2</v>
      </c>
      <c r="D87" s="15">
        <f>SUM(D81:D86)</f>
        <v>0</v>
      </c>
    </row>
    <row r="88" spans="1:4" ht="66" customHeight="1">
      <c r="A88" s="179" t="s">
        <v>124</v>
      </c>
      <c r="B88" s="180"/>
      <c r="C88" s="180"/>
      <c r="D88" s="180"/>
    </row>
    <row r="89" spans="1:4" ht="13.2">
      <c r="A89" s="120"/>
      <c r="B89" s="121"/>
      <c r="C89" s="121"/>
      <c r="D89" s="121"/>
    </row>
    <row r="90" spans="1:4" ht="13.2">
      <c r="A90" s="143" t="s">
        <v>63</v>
      </c>
      <c r="B90" s="144"/>
      <c r="C90" s="144"/>
      <c r="D90" s="144"/>
    </row>
    <row r="91" spans="1:4"/>
    <row r="92" spans="1:4" ht="51" customHeight="1">
      <c r="A92" s="181" t="s">
        <v>96</v>
      </c>
      <c r="B92" s="182"/>
      <c r="C92" s="182"/>
      <c r="D92" s="183"/>
    </row>
    <row r="93" spans="1:4" ht="13.2">
      <c r="A93" s="116"/>
      <c r="B93" s="117"/>
      <c r="C93" s="117"/>
      <c r="D93" s="117"/>
    </row>
    <row r="94" spans="1:4" ht="24.75" customHeight="1">
      <c r="A94" s="143" t="s">
        <v>97</v>
      </c>
      <c r="B94" s="144"/>
      <c r="C94" s="144"/>
      <c r="D94" s="144"/>
    </row>
    <row r="95" spans="1:4" ht="19.5" customHeight="1">
      <c r="A95" s="119" t="s">
        <v>14</v>
      </c>
      <c r="B95" s="119" t="s">
        <v>64</v>
      </c>
      <c r="C95" s="119" t="s">
        <v>15</v>
      </c>
      <c r="D95" s="119" t="s">
        <v>1</v>
      </c>
    </row>
    <row r="96" spans="1:4" ht="39.6">
      <c r="A96" s="122" t="s">
        <v>2</v>
      </c>
      <c r="B96" s="32" t="s">
        <v>99</v>
      </c>
      <c r="C96" s="86">
        <v>9.9400000000000002E-2</v>
      </c>
      <c r="D96" s="33">
        <f t="shared" ref="D96:D101" si="1">D$30*C96</f>
        <v>0</v>
      </c>
    </row>
    <row r="97" spans="1:4" ht="13.2">
      <c r="A97" s="122" t="s">
        <v>4</v>
      </c>
      <c r="B97" s="32" t="s">
        <v>100</v>
      </c>
      <c r="C97" s="100">
        <f>'1 - Recepção - URSP'!C97</f>
        <v>0</v>
      </c>
      <c r="D97" s="33">
        <f t="shared" si="1"/>
        <v>0</v>
      </c>
    </row>
    <row r="98" spans="1:4" ht="13.2">
      <c r="A98" s="122" t="s">
        <v>5</v>
      </c>
      <c r="B98" s="32" t="s">
        <v>101</v>
      </c>
      <c r="C98" s="100">
        <f>'1 - Recepção - URSP'!C98</f>
        <v>0</v>
      </c>
      <c r="D98" s="33">
        <f t="shared" si="1"/>
        <v>0</v>
      </c>
    </row>
    <row r="99" spans="1:4" ht="26.4">
      <c r="A99" s="122" t="s">
        <v>6</v>
      </c>
      <c r="B99" s="32" t="s">
        <v>102</v>
      </c>
      <c r="C99" s="100">
        <f>'1 - Recepção - URSP'!C99</f>
        <v>0</v>
      </c>
      <c r="D99" s="33">
        <f t="shared" si="1"/>
        <v>0</v>
      </c>
    </row>
    <row r="100" spans="1:4" ht="26.4">
      <c r="A100" s="122" t="s">
        <v>7</v>
      </c>
      <c r="B100" s="32" t="s">
        <v>103</v>
      </c>
      <c r="C100" s="100">
        <f>'1 - Recepção - URSP'!C100</f>
        <v>0</v>
      </c>
      <c r="D100" s="33">
        <f t="shared" si="1"/>
        <v>0</v>
      </c>
    </row>
    <row r="101" spans="1:4" ht="13.2">
      <c r="A101" s="122" t="s">
        <v>8</v>
      </c>
      <c r="B101" s="32" t="s">
        <v>104</v>
      </c>
      <c r="C101" s="100">
        <f>'1 - Recepção - URSP'!C101</f>
        <v>0</v>
      </c>
      <c r="D101" s="33">
        <f t="shared" si="1"/>
        <v>0</v>
      </c>
    </row>
    <row r="102" spans="1:4" ht="13.2">
      <c r="A102" s="150" t="s">
        <v>119</v>
      </c>
      <c r="B102" s="150"/>
      <c r="C102" s="35">
        <f>SUM(C96:C101)</f>
        <v>9.9400000000000002E-2</v>
      </c>
      <c r="D102" s="15">
        <f>SUM(D96:D101)</f>
        <v>0</v>
      </c>
    </row>
    <row r="103" spans="1:4" ht="26.4">
      <c r="A103" s="81" t="s">
        <v>9</v>
      </c>
      <c r="B103" s="26" t="s">
        <v>118</v>
      </c>
      <c r="C103" s="82">
        <f>C55*C102</f>
        <v>3.3597200000000001E-2</v>
      </c>
      <c r="D103" s="7">
        <f>C103*D30</f>
        <v>0</v>
      </c>
    </row>
    <row r="104" spans="1:4" ht="13.2">
      <c r="A104" s="150" t="s">
        <v>98</v>
      </c>
      <c r="B104" s="150"/>
      <c r="C104" s="35">
        <f>C102+C103</f>
        <v>0.13299720000000001</v>
      </c>
      <c r="D104" s="15">
        <f>D102+D103</f>
        <v>0</v>
      </c>
    </row>
    <row r="105" spans="1:4" ht="13.2">
      <c r="A105" s="120"/>
      <c r="B105" s="121"/>
      <c r="C105" s="121"/>
      <c r="D105" s="121"/>
    </row>
    <row r="106" spans="1:4" ht="26.25" customHeight="1">
      <c r="A106" s="143" t="s">
        <v>105</v>
      </c>
      <c r="B106" s="144"/>
      <c r="C106" s="144"/>
      <c r="D106" s="144"/>
    </row>
    <row r="107" spans="1:4" ht="26.4">
      <c r="A107" s="119">
        <v>4</v>
      </c>
      <c r="B107" s="119" t="s">
        <v>65</v>
      </c>
      <c r="C107" s="119" t="s">
        <v>15</v>
      </c>
      <c r="D107" s="119" t="s">
        <v>1</v>
      </c>
    </row>
    <row r="108" spans="1:4" ht="13.2">
      <c r="A108" s="122" t="s">
        <v>14</v>
      </c>
      <c r="B108" s="32" t="s">
        <v>107</v>
      </c>
      <c r="C108" s="37">
        <f>C104</f>
        <v>0.13299720000000001</v>
      </c>
      <c r="D108" s="33">
        <f>D104</f>
        <v>0</v>
      </c>
    </row>
    <row r="109" spans="1:4" ht="13.2">
      <c r="A109" s="150" t="s">
        <v>106</v>
      </c>
      <c r="B109" s="150"/>
      <c r="C109" s="38" t="s">
        <v>62</v>
      </c>
      <c r="D109" s="15">
        <f>SUM(D108:D108)</f>
        <v>0</v>
      </c>
    </row>
    <row r="110" spans="1:4" ht="13.2">
      <c r="A110" s="120"/>
      <c r="B110" s="121"/>
      <c r="C110" s="121"/>
      <c r="D110" s="121"/>
    </row>
    <row r="111" spans="1:4" ht="13.2">
      <c r="A111" s="143" t="s">
        <v>66</v>
      </c>
      <c r="B111" s="144"/>
      <c r="C111" s="144"/>
      <c r="D111" s="144"/>
    </row>
    <row r="112" spans="1:4" ht="13.2">
      <c r="A112" s="123">
        <v>5</v>
      </c>
      <c r="B112" s="184" t="s">
        <v>13</v>
      </c>
      <c r="C112" s="184"/>
      <c r="D112" s="123" t="s">
        <v>1</v>
      </c>
    </row>
    <row r="113" spans="1:4" ht="13.2">
      <c r="A113" s="122" t="s">
        <v>2</v>
      </c>
      <c r="B113" s="147" t="s">
        <v>11</v>
      </c>
      <c r="C113" s="147"/>
      <c r="D113" s="101"/>
    </row>
    <row r="114" spans="1:4" ht="13.2">
      <c r="A114" s="3"/>
      <c r="B114" s="150" t="s">
        <v>108</v>
      </c>
      <c r="C114" s="150"/>
      <c r="D114" s="15">
        <f>SUM(D113)</f>
        <v>0</v>
      </c>
    </row>
    <row r="115" spans="1:4" ht="12">
      <c r="A115" s="175" t="s">
        <v>109</v>
      </c>
      <c r="B115" s="176"/>
      <c r="C115" s="176"/>
      <c r="D115" s="176"/>
    </row>
    <row r="116" spans="1:4" ht="13.2">
      <c r="A116" s="159"/>
      <c r="B116" s="160"/>
      <c r="C116" s="160"/>
      <c r="D116" s="160"/>
    </row>
    <row r="117" spans="1:4" s="39" customFormat="1" ht="13.2">
      <c r="A117" s="146" t="s">
        <v>67</v>
      </c>
      <c r="B117" s="146"/>
      <c r="C117" s="146"/>
      <c r="D117" s="146"/>
    </row>
    <row r="118" spans="1:4" ht="13.2">
      <c r="A118" s="119">
        <v>6</v>
      </c>
      <c r="B118" s="119" t="s">
        <v>24</v>
      </c>
      <c r="C118" s="119" t="s">
        <v>15</v>
      </c>
      <c r="D118" s="119" t="s">
        <v>1</v>
      </c>
    </row>
    <row r="119" spans="1:4" ht="13.2">
      <c r="A119" s="14" t="s">
        <v>2</v>
      </c>
      <c r="B119" s="40" t="s">
        <v>25</v>
      </c>
      <c r="C119" s="100">
        <f>'1 - Recepção - URSP'!C120</f>
        <v>0</v>
      </c>
      <c r="D119" s="8">
        <f>(D30+D76+D87+D109+D114)*C119</f>
        <v>0</v>
      </c>
    </row>
    <row r="120" spans="1:4" ht="13.2">
      <c r="A120" s="14" t="s">
        <v>4</v>
      </c>
      <c r="B120" s="40" t="s">
        <v>27</v>
      </c>
      <c r="C120" s="100">
        <f>'1 - Recepção - URSP'!C121</f>
        <v>0</v>
      </c>
      <c r="D120" s="8">
        <f>(D30+D76+D87+D109+D114+D119)*C120</f>
        <v>0</v>
      </c>
    </row>
    <row r="121" spans="1:4" ht="13.2">
      <c r="A121" s="14" t="s">
        <v>5</v>
      </c>
      <c r="B121" s="40" t="s">
        <v>26</v>
      </c>
      <c r="C121" s="62">
        <f>SUM(C122:C124)</f>
        <v>0</v>
      </c>
      <c r="D121" s="41">
        <f>((D136+D119+D120)/(1-C121))*C121</f>
        <v>0</v>
      </c>
    </row>
    <row r="122" spans="1:4" ht="13.2">
      <c r="A122" s="16"/>
      <c r="B122" s="40" t="s">
        <v>43</v>
      </c>
      <c r="C122" s="100">
        <f>'1 - Recepção - URSP'!C123</f>
        <v>0</v>
      </c>
      <c r="D122" s="8">
        <f>((D136+D119+D120)/(1-C121))*C122</f>
        <v>0</v>
      </c>
    </row>
    <row r="123" spans="1:4" ht="13.2">
      <c r="A123" s="16"/>
      <c r="B123" s="40" t="s">
        <v>44</v>
      </c>
      <c r="C123" s="100">
        <f>'1 - Recepção - URSP'!C124</f>
        <v>0</v>
      </c>
      <c r="D123" s="8">
        <f>((D136+D119+D120)/(1-C121))*C123</f>
        <v>0</v>
      </c>
    </row>
    <row r="124" spans="1:4" ht="13.2">
      <c r="A124" s="16"/>
      <c r="B124" s="40" t="s">
        <v>45</v>
      </c>
      <c r="C124" s="100">
        <f>'1 - Recepção - URSP'!C125</f>
        <v>0</v>
      </c>
      <c r="D124" s="8">
        <f>((D136+D119+D120)/(1-C121))*C124</f>
        <v>0</v>
      </c>
    </row>
    <row r="125" spans="1:4" ht="13.2">
      <c r="A125" s="3"/>
      <c r="B125" s="118" t="s">
        <v>110</v>
      </c>
      <c r="C125" s="35"/>
      <c r="D125" s="15">
        <f>D119+D120+D121</f>
        <v>0</v>
      </c>
    </row>
    <row r="126" spans="1:4" ht="13.2">
      <c r="A126" s="59" t="s">
        <v>111</v>
      </c>
      <c r="B126" s="52"/>
      <c r="C126" s="52"/>
      <c r="D126" s="43"/>
    </row>
    <row r="127" spans="1:4" ht="13.2">
      <c r="A127" s="59" t="s">
        <v>112</v>
      </c>
      <c r="B127" s="43"/>
      <c r="C127" s="43"/>
      <c r="D127" s="43"/>
    </row>
    <row r="128" spans="1:4">
      <c r="A128" s="43"/>
      <c r="B128" s="43"/>
      <c r="C128" s="43"/>
      <c r="D128" s="43"/>
    </row>
    <row r="129" spans="1:4" ht="13.2">
      <c r="A129" s="146" t="s">
        <v>68</v>
      </c>
      <c r="B129" s="146"/>
      <c r="C129" s="146"/>
      <c r="D129" s="146"/>
    </row>
    <row r="130" spans="1:4" ht="24" customHeight="1">
      <c r="A130" s="3"/>
      <c r="B130" s="151" t="s">
        <v>28</v>
      </c>
      <c r="C130" s="151"/>
      <c r="D130" s="119" t="s">
        <v>29</v>
      </c>
    </row>
    <row r="131" spans="1:4" ht="13.2">
      <c r="A131" s="36" t="s">
        <v>2</v>
      </c>
      <c r="B131" s="152" t="s">
        <v>30</v>
      </c>
      <c r="C131" s="152"/>
      <c r="D131" s="33">
        <f>D30</f>
        <v>0</v>
      </c>
    </row>
    <row r="132" spans="1:4" ht="13.2">
      <c r="A132" s="36" t="s">
        <v>4</v>
      </c>
      <c r="B132" s="152" t="s">
        <v>69</v>
      </c>
      <c r="C132" s="152"/>
      <c r="D132" s="33">
        <f>D76</f>
        <v>0</v>
      </c>
    </row>
    <row r="133" spans="1:4" ht="13.2">
      <c r="A133" s="36" t="s">
        <v>5</v>
      </c>
      <c r="B133" s="152" t="s">
        <v>70</v>
      </c>
      <c r="C133" s="152"/>
      <c r="D133" s="33">
        <f>D87</f>
        <v>0</v>
      </c>
    </row>
    <row r="134" spans="1:4" ht="24" customHeight="1">
      <c r="A134" s="36" t="s">
        <v>6</v>
      </c>
      <c r="B134" s="152" t="s">
        <v>71</v>
      </c>
      <c r="C134" s="152"/>
      <c r="D134" s="7">
        <f>D109</f>
        <v>0</v>
      </c>
    </row>
    <row r="135" spans="1:4" ht="13.2">
      <c r="A135" s="36" t="s">
        <v>7</v>
      </c>
      <c r="B135" s="152" t="s">
        <v>72</v>
      </c>
      <c r="C135" s="152"/>
      <c r="D135" s="33">
        <f>D114</f>
        <v>0</v>
      </c>
    </row>
    <row r="136" spans="1:4" ht="16.5" customHeight="1">
      <c r="A136" s="150" t="s">
        <v>73</v>
      </c>
      <c r="B136" s="150"/>
      <c r="C136" s="150"/>
      <c r="D136" s="15">
        <f>SUM(D131:D135)</f>
        <v>0</v>
      </c>
    </row>
    <row r="137" spans="1:4" ht="13.2">
      <c r="A137" s="36" t="s">
        <v>8</v>
      </c>
      <c r="B137" s="161" t="s">
        <v>74</v>
      </c>
      <c r="C137" s="161"/>
      <c r="D137" s="33">
        <f>D125</f>
        <v>0</v>
      </c>
    </row>
    <row r="138" spans="1:4" ht="16.5" customHeight="1">
      <c r="A138" s="150" t="s">
        <v>31</v>
      </c>
      <c r="B138" s="150"/>
      <c r="C138" s="150"/>
      <c r="D138" s="15">
        <f>TRUNC((D136+D137),2)</f>
        <v>0</v>
      </c>
    </row>
    <row r="139" spans="1:4" ht="12.75" customHeight="1">
      <c r="A139" s="131" t="s">
        <v>115</v>
      </c>
      <c r="B139" s="131"/>
      <c r="C139" s="131"/>
      <c r="D139" s="131"/>
    </row>
    <row r="143" spans="1:4" hidden="1">
      <c r="C143" s="42"/>
    </row>
  </sheetData>
  <sheetProtection formatCells="0" formatColumns="0" formatRows="0" insertColumns="0" insertRows="0"/>
  <mergeCells count="73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B131:C131"/>
    <mergeCell ref="A109:B109"/>
    <mergeCell ref="A111:D111"/>
    <mergeCell ref="B112:C112"/>
    <mergeCell ref="B113:C113"/>
    <mergeCell ref="B114:C114"/>
    <mergeCell ref="A115:D115"/>
    <mergeCell ref="A116:D116"/>
    <mergeCell ref="A117:D117"/>
    <mergeCell ref="A129:D129"/>
    <mergeCell ref="B130:C130"/>
    <mergeCell ref="A138:C138"/>
    <mergeCell ref="A139:D139"/>
    <mergeCell ref="B132:C132"/>
    <mergeCell ref="B133:C133"/>
    <mergeCell ref="B134:C134"/>
    <mergeCell ref="B135:C135"/>
    <mergeCell ref="A136:C136"/>
    <mergeCell ref="B137:C137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440B8-4BD5-4C94-9FE4-0D8C795D49F2}">
  <dimension ref="A1:E144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1.4" zeroHeight="1"/>
  <cols>
    <col min="1" max="1" width="5" style="95" customWidth="1"/>
    <col min="2" max="2" width="40.109375" style="95" customWidth="1"/>
    <col min="3" max="3" width="18" style="95" customWidth="1"/>
    <col min="4" max="4" width="18.33203125" style="95" customWidth="1"/>
    <col min="5" max="5" width="17.33203125" style="95" hidden="1" customWidth="1"/>
    <col min="6" max="16384" width="0" style="95" hidden="1"/>
  </cols>
  <sheetData>
    <row r="1" spans="1:4" ht="13.2">
      <c r="A1" s="97" t="s">
        <v>143</v>
      </c>
      <c r="B1" s="67"/>
      <c r="C1" s="67"/>
      <c r="D1" s="68"/>
    </row>
    <row r="2" spans="1:4" ht="13.2">
      <c r="A2" s="98" t="s">
        <v>144</v>
      </c>
      <c r="B2" s="69"/>
      <c r="C2" s="69"/>
      <c r="D2" s="70"/>
    </row>
    <row r="3" spans="1:4" ht="13.2">
      <c r="A3" s="98" t="s">
        <v>145</v>
      </c>
      <c r="B3" s="69"/>
      <c r="C3" s="69"/>
      <c r="D3" s="70"/>
    </row>
    <row r="4" spans="1:4" ht="13.2">
      <c r="A4" s="98" t="s">
        <v>146</v>
      </c>
      <c r="B4" s="69"/>
      <c r="C4" s="69"/>
      <c r="D4" s="70"/>
    </row>
    <row r="5" spans="1:4" ht="13.2">
      <c r="A5" s="98" t="s">
        <v>147</v>
      </c>
      <c r="B5" s="69"/>
      <c r="C5" s="69"/>
      <c r="D5" s="70"/>
    </row>
    <row r="6" spans="1:4">
      <c r="A6" s="9"/>
      <c r="B6" s="9"/>
      <c r="C6" s="9"/>
      <c r="D6" s="9"/>
    </row>
    <row r="7" spans="1:4" ht="13.2">
      <c r="A7" s="125" t="s">
        <v>37</v>
      </c>
      <c r="B7" s="125"/>
      <c r="C7" s="126" t="s">
        <v>163</v>
      </c>
      <c r="D7" s="126"/>
    </row>
    <row r="8" spans="1:4" ht="13.2">
      <c r="A8" s="125" t="s">
        <v>33</v>
      </c>
      <c r="B8" s="125"/>
      <c r="C8" s="127" t="s">
        <v>183</v>
      </c>
      <c r="D8" s="127"/>
    </row>
    <row r="9" spans="1:4"/>
    <row r="10" spans="1:4" ht="13.2">
      <c r="A10" s="10"/>
      <c r="B10" s="10"/>
      <c r="C10" s="10"/>
      <c r="D10" s="10"/>
    </row>
    <row r="11" spans="1:4" ht="13.2">
      <c r="A11" s="115" t="s">
        <v>2</v>
      </c>
      <c r="B11" s="125" t="s">
        <v>34</v>
      </c>
      <c r="C11" s="125"/>
      <c r="D11" s="63"/>
    </row>
    <row r="12" spans="1:4" ht="13.2">
      <c r="A12" s="115" t="s">
        <v>4</v>
      </c>
      <c r="B12" s="125" t="s">
        <v>35</v>
      </c>
      <c r="C12" s="125"/>
      <c r="D12" s="66" t="s">
        <v>171</v>
      </c>
    </row>
    <row r="13" spans="1:4" ht="13.2">
      <c r="A13" s="115" t="s">
        <v>5</v>
      </c>
      <c r="B13" s="125" t="s">
        <v>78</v>
      </c>
      <c r="C13" s="125"/>
      <c r="D13" s="64"/>
    </row>
    <row r="14" spans="1:4" ht="13.2">
      <c r="A14" s="115" t="s">
        <v>6</v>
      </c>
      <c r="B14" s="162" t="s">
        <v>47</v>
      </c>
      <c r="C14" s="163"/>
      <c r="D14" s="64"/>
    </row>
    <row r="15" spans="1:4" ht="13.2">
      <c r="A15" s="115" t="s">
        <v>7</v>
      </c>
      <c r="B15" s="125" t="s">
        <v>36</v>
      </c>
      <c r="C15" s="125"/>
      <c r="D15" s="65">
        <v>12</v>
      </c>
    </row>
    <row r="16" spans="1:4">
      <c r="A16" s="11"/>
      <c r="B16" s="11"/>
      <c r="C16" s="44"/>
      <c r="D16" s="11"/>
    </row>
    <row r="17" spans="1:4" ht="13.2">
      <c r="A17" s="153" t="s">
        <v>38</v>
      </c>
      <c r="B17" s="153"/>
      <c r="C17" s="153"/>
      <c r="D17" s="153"/>
    </row>
    <row r="18" spans="1:4" ht="30" customHeight="1">
      <c r="A18" s="156" t="s">
        <v>39</v>
      </c>
      <c r="B18" s="156"/>
      <c r="C18" s="156"/>
      <c r="D18" s="156"/>
    </row>
    <row r="19" spans="1:4" ht="13.2">
      <c r="A19" s="115">
        <v>1</v>
      </c>
      <c r="B19" s="125" t="s">
        <v>75</v>
      </c>
      <c r="C19" s="125"/>
      <c r="D19" s="65" t="s">
        <v>167</v>
      </c>
    </row>
    <row r="20" spans="1:4" ht="13.2">
      <c r="A20" s="115">
        <v>2</v>
      </c>
      <c r="B20" s="125" t="s">
        <v>76</v>
      </c>
      <c r="C20" s="125"/>
      <c r="D20" s="65" t="s">
        <v>170</v>
      </c>
    </row>
    <row r="21" spans="1:4" ht="13.2">
      <c r="A21" s="115">
        <v>3</v>
      </c>
      <c r="B21" s="125" t="s">
        <v>77</v>
      </c>
      <c r="C21" s="125"/>
      <c r="D21" s="87"/>
    </row>
    <row r="22" spans="1:4" ht="26.25" customHeight="1">
      <c r="A22" s="115">
        <v>4</v>
      </c>
      <c r="B22" s="125" t="s">
        <v>40</v>
      </c>
      <c r="C22" s="125"/>
      <c r="D22" s="65" t="s">
        <v>169</v>
      </c>
    </row>
    <row r="23" spans="1:4" ht="13.2">
      <c r="A23" s="115">
        <v>5</v>
      </c>
      <c r="B23" s="125" t="s">
        <v>41</v>
      </c>
      <c r="C23" s="125"/>
      <c r="D23" s="63"/>
    </row>
    <row r="24" spans="1:4" ht="13.2">
      <c r="A24" s="10"/>
      <c r="B24" s="10"/>
      <c r="C24" s="10"/>
      <c r="D24" s="12"/>
    </row>
    <row r="25" spans="1:4" ht="13.2">
      <c r="A25" s="10"/>
      <c r="B25" s="10"/>
      <c r="C25" s="10"/>
      <c r="D25" s="12"/>
    </row>
    <row r="26" spans="1:4" ht="13.2">
      <c r="A26" s="153" t="s">
        <v>42</v>
      </c>
      <c r="B26" s="153"/>
      <c r="C26" s="153"/>
      <c r="D26" s="153"/>
    </row>
    <row r="27" spans="1:4" ht="13.2">
      <c r="A27" s="123">
        <v>1</v>
      </c>
      <c r="B27" s="156" t="s">
        <v>0</v>
      </c>
      <c r="C27" s="156"/>
      <c r="D27" s="123" t="s">
        <v>1</v>
      </c>
    </row>
    <row r="28" spans="1:4" ht="13.2">
      <c r="A28" s="14" t="s">
        <v>2</v>
      </c>
      <c r="B28" s="125" t="s">
        <v>3</v>
      </c>
      <c r="C28" s="125"/>
      <c r="D28" s="61"/>
    </row>
    <row r="29" spans="1:4" ht="13.2">
      <c r="A29" s="14" t="s">
        <v>4</v>
      </c>
      <c r="B29" s="125" t="s">
        <v>11</v>
      </c>
      <c r="C29" s="125"/>
      <c r="D29" s="61"/>
    </row>
    <row r="30" spans="1:4" ht="15" customHeight="1">
      <c r="A30" s="166" t="s">
        <v>83</v>
      </c>
      <c r="B30" s="167"/>
      <c r="C30" s="168"/>
      <c r="D30" s="15">
        <f>SUM(D28:D29)</f>
        <v>0</v>
      </c>
    </row>
    <row r="31" spans="1:4" ht="24" customHeight="1">
      <c r="A31" s="171" t="s">
        <v>79</v>
      </c>
      <c r="B31" s="172"/>
      <c r="C31" s="172"/>
      <c r="D31" s="172"/>
    </row>
    <row r="32" spans="1:4" ht="13.2">
      <c r="A32" s="154"/>
      <c r="B32" s="155"/>
      <c r="C32" s="155"/>
      <c r="D32" s="155"/>
    </row>
    <row r="33" spans="1:4" ht="15" customHeight="1">
      <c r="A33" s="154" t="s">
        <v>48</v>
      </c>
      <c r="B33" s="155"/>
      <c r="C33" s="155"/>
      <c r="D33" s="155"/>
    </row>
    <row r="34" spans="1:4" s="43" customFormat="1" ht="15" customHeight="1">
      <c r="A34" s="154" t="s">
        <v>49</v>
      </c>
      <c r="B34" s="155"/>
      <c r="C34" s="155"/>
      <c r="D34" s="155"/>
    </row>
    <row r="35" spans="1:4" ht="25.5" customHeight="1">
      <c r="A35" s="119" t="s">
        <v>50</v>
      </c>
      <c r="B35" s="119" t="s">
        <v>56</v>
      </c>
      <c r="C35" s="119" t="s">
        <v>15</v>
      </c>
      <c r="D35" s="119" t="s">
        <v>1</v>
      </c>
    </row>
    <row r="36" spans="1:4" ht="13.2">
      <c r="A36" s="25" t="s">
        <v>2</v>
      </c>
      <c r="B36" s="26" t="s">
        <v>80</v>
      </c>
      <c r="C36" s="27">
        <v>8.3299999999999999E-2</v>
      </c>
      <c r="D36" s="28">
        <f>C36*D30</f>
        <v>0</v>
      </c>
    </row>
    <row r="37" spans="1:4" ht="26.4">
      <c r="A37" s="25" t="s">
        <v>4</v>
      </c>
      <c r="B37" s="26" t="s">
        <v>81</v>
      </c>
      <c r="C37" s="27">
        <v>2.7799999999999998E-2</v>
      </c>
      <c r="D37" s="28">
        <f>D30*C37</f>
        <v>0</v>
      </c>
    </row>
    <row r="38" spans="1:4" ht="13.2">
      <c r="A38" s="150" t="s">
        <v>113</v>
      </c>
      <c r="B38" s="150"/>
      <c r="C38" s="29">
        <f>SUM(C36:C37)</f>
        <v>0.1111</v>
      </c>
      <c r="D38" s="30">
        <f>SUM(D36:D37)</f>
        <v>0</v>
      </c>
    </row>
    <row r="39" spans="1:4" ht="26.4">
      <c r="A39" s="25" t="s">
        <v>5</v>
      </c>
      <c r="B39" s="26" t="s">
        <v>114</v>
      </c>
      <c r="C39" s="27">
        <f>C38*C55</f>
        <v>3.7551800000000003E-2</v>
      </c>
      <c r="D39" s="28">
        <f>D30*C39</f>
        <v>0</v>
      </c>
    </row>
    <row r="40" spans="1:4" ht="13.2">
      <c r="A40" s="150" t="s">
        <v>82</v>
      </c>
      <c r="B40" s="150"/>
      <c r="C40" s="29">
        <f>SUM(C38:C39)</f>
        <v>0.1486518</v>
      </c>
      <c r="D40" s="30">
        <f>SUM(D38:D39)</f>
        <v>0</v>
      </c>
    </row>
    <row r="41" spans="1:4" ht="53.25" customHeight="1">
      <c r="A41" s="134" t="s">
        <v>84</v>
      </c>
      <c r="B41" s="135"/>
      <c r="C41" s="135"/>
      <c r="D41" s="136"/>
    </row>
    <row r="42" spans="1:4" ht="40.5" customHeight="1">
      <c r="A42" s="137" t="s">
        <v>85</v>
      </c>
      <c r="B42" s="138"/>
      <c r="C42" s="138"/>
      <c r="D42" s="139"/>
    </row>
    <row r="43" spans="1:4" ht="51.75" customHeight="1">
      <c r="A43" s="140" t="s">
        <v>86</v>
      </c>
      <c r="B43" s="141"/>
      <c r="C43" s="141"/>
      <c r="D43" s="142"/>
    </row>
    <row r="44" spans="1:4" ht="15" customHeight="1">
      <c r="A44" s="120"/>
      <c r="B44" s="121"/>
      <c r="C44" s="121"/>
      <c r="D44" s="121"/>
    </row>
    <row r="45" spans="1:4" ht="25.5" customHeight="1">
      <c r="A45" s="143" t="s">
        <v>51</v>
      </c>
      <c r="B45" s="144"/>
      <c r="C45" s="144"/>
      <c r="D45" s="144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3.2">
      <c r="A47" s="18" t="s">
        <v>2</v>
      </c>
      <c r="B47" s="19" t="s">
        <v>16</v>
      </c>
      <c r="C47" s="20">
        <f>'1 - Recepção - URSP'!C47</f>
        <v>0.2</v>
      </c>
      <c r="D47" s="21">
        <f>D30*C47</f>
        <v>0</v>
      </c>
    </row>
    <row r="48" spans="1:4" ht="13.2">
      <c r="A48" s="18" t="s">
        <v>4</v>
      </c>
      <c r="B48" s="19" t="s">
        <v>18</v>
      </c>
      <c r="C48" s="20">
        <f>'1 - Recepção - URSP'!C48</f>
        <v>2.5000000000000001E-2</v>
      </c>
      <c r="D48" s="21">
        <f>D30*C48</f>
        <v>0</v>
      </c>
    </row>
    <row r="49" spans="1:4" ht="13.2">
      <c r="A49" s="18" t="s">
        <v>5</v>
      </c>
      <c r="B49" s="19" t="s">
        <v>52</v>
      </c>
      <c r="C49" s="20">
        <f>'1 - Recepção - URSP'!C49</f>
        <v>0</v>
      </c>
      <c r="D49" s="21">
        <f>D30*C49</f>
        <v>0</v>
      </c>
    </row>
    <row r="50" spans="1:4" ht="13.2">
      <c r="A50" s="18" t="s">
        <v>6</v>
      </c>
      <c r="B50" s="19" t="s">
        <v>53</v>
      </c>
      <c r="C50" s="20">
        <f>'1 - Recepção - URSP'!C50</f>
        <v>1.4999999999999999E-2</v>
      </c>
      <c r="D50" s="21">
        <f>D30*C50</f>
        <v>0</v>
      </c>
    </row>
    <row r="51" spans="1:4" ht="13.2">
      <c r="A51" s="18" t="s">
        <v>7</v>
      </c>
      <c r="B51" s="19" t="s">
        <v>54</v>
      </c>
      <c r="C51" s="20">
        <f>'1 - Recepção - URSP'!C51</f>
        <v>0.01</v>
      </c>
      <c r="D51" s="21">
        <f>D30*C51</f>
        <v>0</v>
      </c>
    </row>
    <row r="52" spans="1:4" ht="13.2">
      <c r="A52" s="18" t="s">
        <v>8</v>
      </c>
      <c r="B52" s="19" t="s">
        <v>20</v>
      </c>
      <c r="C52" s="20">
        <f>'1 - Recepção - URSP'!C52</f>
        <v>6.0000000000000001E-3</v>
      </c>
      <c r="D52" s="21">
        <f>D30*C52</f>
        <v>0</v>
      </c>
    </row>
    <row r="53" spans="1:4" ht="13.2">
      <c r="A53" s="18" t="s">
        <v>9</v>
      </c>
      <c r="B53" s="19" t="s">
        <v>17</v>
      </c>
      <c r="C53" s="20">
        <f>'1 - Recepção - URSP'!C53</f>
        <v>2E-3</v>
      </c>
      <c r="D53" s="21">
        <f>D30*C53</f>
        <v>0</v>
      </c>
    </row>
    <row r="54" spans="1:4" ht="13.2">
      <c r="A54" s="18" t="s">
        <v>10</v>
      </c>
      <c r="B54" s="19" t="s">
        <v>19</v>
      </c>
      <c r="C54" s="20">
        <f>'1 - Recepção - URSP'!C54</f>
        <v>0.08</v>
      </c>
      <c r="D54" s="21">
        <f>D30*C54</f>
        <v>0</v>
      </c>
    </row>
    <row r="55" spans="1:4" ht="13.2">
      <c r="A55" s="145" t="s">
        <v>91</v>
      </c>
      <c r="B55" s="145"/>
      <c r="C55" s="22">
        <f>SUM(C47:C54)</f>
        <v>0.33800000000000002</v>
      </c>
      <c r="D55" s="23">
        <f>SUM(D47:D54)</f>
        <v>0</v>
      </c>
    </row>
    <row r="56" spans="1:4" ht="27" customHeight="1">
      <c r="A56" s="134" t="s">
        <v>87</v>
      </c>
      <c r="B56" s="135"/>
      <c r="C56" s="135"/>
      <c r="D56" s="136"/>
    </row>
    <row r="57" spans="1:4" ht="27" customHeight="1">
      <c r="A57" s="137" t="s">
        <v>88</v>
      </c>
      <c r="B57" s="138"/>
      <c r="C57" s="138"/>
      <c r="D57" s="139"/>
    </row>
    <row r="58" spans="1:4" ht="27" customHeight="1">
      <c r="A58" s="140" t="s">
        <v>89</v>
      </c>
      <c r="B58" s="141"/>
      <c r="C58" s="141"/>
      <c r="D58" s="142"/>
    </row>
    <row r="59" spans="1:4" ht="15" customHeight="1">
      <c r="A59" s="121"/>
      <c r="B59" s="121"/>
      <c r="C59" s="121"/>
      <c r="D59" s="121"/>
    </row>
    <row r="60" spans="1:4" ht="15" customHeight="1">
      <c r="A60" s="143" t="s">
        <v>58</v>
      </c>
      <c r="B60" s="144"/>
      <c r="C60" s="144"/>
      <c r="D60" s="144"/>
    </row>
    <row r="61" spans="1:4" ht="26.4">
      <c r="A61" s="123" t="s">
        <v>60</v>
      </c>
      <c r="B61" s="123" t="s">
        <v>12</v>
      </c>
      <c r="C61" s="123" t="s">
        <v>32</v>
      </c>
      <c r="D61" s="123" t="s">
        <v>46</v>
      </c>
    </row>
    <row r="62" spans="1:4" ht="13.2">
      <c r="A62" s="14" t="s">
        <v>2</v>
      </c>
      <c r="B62" s="16" t="s">
        <v>90</v>
      </c>
      <c r="C62" s="61"/>
      <c r="D62" s="2">
        <f>IF((C62*22*2)-(D28*6%)&gt;0,(C62*22*2)-(D28*6%),0)</f>
        <v>0</v>
      </c>
    </row>
    <row r="63" spans="1:4" ht="13.2">
      <c r="A63" s="14" t="s">
        <v>4</v>
      </c>
      <c r="B63" s="71" t="s">
        <v>137</v>
      </c>
      <c r="C63" s="61"/>
      <c r="D63" s="2">
        <f>C63*22</f>
        <v>0</v>
      </c>
    </row>
    <row r="64" spans="1:4" ht="13.2">
      <c r="A64" s="14" t="s">
        <v>5</v>
      </c>
      <c r="B64" s="72" t="s">
        <v>138</v>
      </c>
      <c r="C64" s="157"/>
      <c r="D64" s="158"/>
    </row>
    <row r="65" spans="1:4" ht="13.2">
      <c r="A65" s="14" t="s">
        <v>6</v>
      </c>
      <c r="B65" s="76" t="s">
        <v>139</v>
      </c>
      <c r="C65" s="148"/>
      <c r="D65" s="149"/>
    </row>
    <row r="66" spans="1:4" ht="13.2">
      <c r="A66" s="14" t="s">
        <v>7</v>
      </c>
      <c r="B66" s="76" t="s">
        <v>140</v>
      </c>
      <c r="C66" s="148"/>
      <c r="D66" s="149"/>
    </row>
    <row r="67" spans="1:4" ht="13.2">
      <c r="A67" s="14" t="s">
        <v>8</v>
      </c>
      <c r="B67" s="76" t="s">
        <v>141</v>
      </c>
      <c r="C67" s="169"/>
      <c r="D67" s="170"/>
    </row>
    <row r="68" spans="1:4" ht="13.2">
      <c r="A68" s="3"/>
      <c r="B68" s="118" t="s">
        <v>92</v>
      </c>
      <c r="C68" s="164">
        <f>D62+D63+C64+C65+C66+C67</f>
        <v>0</v>
      </c>
      <c r="D68" s="165"/>
    </row>
    <row r="69" spans="1:4" ht="27" customHeight="1">
      <c r="A69" s="173" t="s">
        <v>136</v>
      </c>
      <c r="B69" s="174"/>
      <c r="C69" s="174"/>
      <c r="D69" s="174"/>
    </row>
    <row r="70" spans="1:4">
      <c r="A70" s="177"/>
      <c r="B70" s="178"/>
      <c r="C70" s="178"/>
      <c r="D70" s="178"/>
    </row>
    <row r="71" spans="1:4" ht="29.25" customHeight="1">
      <c r="A71" s="143" t="s">
        <v>59</v>
      </c>
      <c r="B71" s="144"/>
      <c r="C71" s="144"/>
      <c r="D71" s="144"/>
    </row>
    <row r="72" spans="1:4" ht="26.4">
      <c r="A72" s="119">
        <v>2</v>
      </c>
      <c r="B72" s="119" t="s">
        <v>61</v>
      </c>
      <c r="C72" s="119" t="s">
        <v>15</v>
      </c>
      <c r="D72" s="119" t="s">
        <v>1</v>
      </c>
    </row>
    <row r="73" spans="1:4" ht="26.4">
      <c r="A73" s="122" t="s">
        <v>50</v>
      </c>
      <c r="B73" s="32" t="s">
        <v>56</v>
      </c>
      <c r="C73" s="37">
        <f>C40</f>
        <v>0.1486518</v>
      </c>
      <c r="D73" s="33">
        <f>D40</f>
        <v>0</v>
      </c>
    </row>
    <row r="74" spans="1:4" ht="13.2">
      <c r="A74" s="122" t="s">
        <v>55</v>
      </c>
      <c r="B74" s="32" t="s">
        <v>57</v>
      </c>
      <c r="C74" s="37">
        <f>C55</f>
        <v>0.33800000000000002</v>
      </c>
      <c r="D74" s="33">
        <f>D55</f>
        <v>0</v>
      </c>
    </row>
    <row r="75" spans="1:4" ht="13.2">
      <c r="A75" s="122" t="s">
        <v>60</v>
      </c>
      <c r="B75" s="32" t="s">
        <v>12</v>
      </c>
      <c r="C75" s="37" t="s">
        <v>62</v>
      </c>
      <c r="D75" s="33">
        <f>C68</f>
        <v>0</v>
      </c>
    </row>
    <row r="76" spans="1:4" ht="13.2">
      <c r="A76" s="150" t="s">
        <v>93</v>
      </c>
      <c r="B76" s="150"/>
      <c r="C76" s="38" t="s">
        <v>62</v>
      </c>
      <c r="D76" s="15">
        <f>SUM(D73:D75)</f>
        <v>0</v>
      </c>
    </row>
    <row r="77" spans="1:4">
      <c r="A77" s="93"/>
      <c r="B77" s="94"/>
      <c r="C77" s="94"/>
      <c r="D77" s="94"/>
    </row>
    <row r="78" spans="1:4">
      <c r="A78" s="93"/>
      <c r="B78" s="94"/>
      <c r="C78" s="94"/>
      <c r="D78" s="94"/>
    </row>
    <row r="79" spans="1:4" ht="27" customHeight="1">
      <c r="A79" s="143" t="s">
        <v>94</v>
      </c>
      <c r="B79" s="144"/>
      <c r="C79" s="144"/>
      <c r="D79" s="144"/>
    </row>
    <row r="80" spans="1:4" ht="18.75" customHeight="1">
      <c r="A80" s="119">
        <v>3</v>
      </c>
      <c r="B80" s="119" t="s">
        <v>21</v>
      </c>
      <c r="C80" s="119" t="s">
        <v>15</v>
      </c>
      <c r="D80" s="119" t="s">
        <v>1</v>
      </c>
    </row>
    <row r="81" spans="1:4" ht="13.2">
      <c r="A81" s="122" t="s">
        <v>2</v>
      </c>
      <c r="B81" s="84" t="s">
        <v>22</v>
      </c>
      <c r="C81" s="85">
        <v>4.1999999999999997E-3</v>
      </c>
      <c r="D81" s="33">
        <f t="shared" ref="D81:D86" si="0">D$30*C81</f>
        <v>0</v>
      </c>
    </row>
    <row r="82" spans="1:4" ht="62.4">
      <c r="A82" s="122" t="s">
        <v>4</v>
      </c>
      <c r="B82" s="84" t="s">
        <v>120</v>
      </c>
      <c r="C82" s="85">
        <f>C81*C54</f>
        <v>3.3599999999999998E-4</v>
      </c>
      <c r="D82" s="33">
        <f t="shared" si="0"/>
        <v>0</v>
      </c>
    </row>
    <row r="83" spans="1:4" ht="62.4">
      <c r="A83" s="122" t="s">
        <v>5</v>
      </c>
      <c r="B83" s="84" t="s">
        <v>121</v>
      </c>
      <c r="C83" s="85">
        <f>40%*C55*C81</f>
        <v>5.6784000000000001E-4</v>
      </c>
      <c r="D83" s="33">
        <f t="shared" si="0"/>
        <v>0</v>
      </c>
    </row>
    <row r="84" spans="1:4" ht="13.2">
      <c r="A84" s="122" t="s">
        <v>6</v>
      </c>
      <c r="B84" s="84" t="s">
        <v>23</v>
      </c>
      <c r="C84" s="85">
        <v>1.9400000000000001E-2</v>
      </c>
      <c r="D84" s="33">
        <f t="shared" si="0"/>
        <v>0</v>
      </c>
    </row>
    <row r="85" spans="1:4" ht="62.4">
      <c r="A85" s="122" t="s">
        <v>7</v>
      </c>
      <c r="B85" s="84" t="s">
        <v>122</v>
      </c>
      <c r="C85" s="85">
        <f>C55*C84</f>
        <v>6.5572000000000009E-3</v>
      </c>
      <c r="D85" s="33">
        <f t="shared" si="0"/>
        <v>0</v>
      </c>
    </row>
    <row r="86" spans="1:4" ht="62.4">
      <c r="A86" s="122" t="s">
        <v>8</v>
      </c>
      <c r="B86" s="84" t="s">
        <v>123</v>
      </c>
      <c r="C86" s="85">
        <f>40%*C55*C84</f>
        <v>2.6228800000000002E-3</v>
      </c>
      <c r="D86" s="33">
        <f t="shared" si="0"/>
        <v>0</v>
      </c>
    </row>
    <row r="87" spans="1:4" ht="13.2">
      <c r="A87" s="150" t="s">
        <v>95</v>
      </c>
      <c r="B87" s="150"/>
      <c r="C87" s="34">
        <f>SUM(C81:C86)</f>
        <v>3.3683919999999999E-2</v>
      </c>
      <c r="D87" s="15">
        <f>SUM(D81:D86)</f>
        <v>0</v>
      </c>
    </row>
    <row r="88" spans="1:4" ht="66" customHeight="1">
      <c r="A88" s="179" t="s">
        <v>124</v>
      </c>
      <c r="B88" s="180"/>
      <c r="C88" s="180"/>
      <c r="D88" s="180"/>
    </row>
    <row r="89" spans="1:4" ht="13.2">
      <c r="A89" s="120"/>
      <c r="B89" s="121"/>
      <c r="C89" s="121"/>
      <c r="D89" s="121"/>
    </row>
    <row r="90" spans="1:4" ht="13.2">
      <c r="A90" s="143" t="s">
        <v>63</v>
      </c>
      <c r="B90" s="144"/>
      <c r="C90" s="144"/>
      <c r="D90" s="144"/>
    </row>
    <row r="91" spans="1:4"/>
    <row r="92" spans="1:4" ht="51" customHeight="1">
      <c r="A92" s="181" t="s">
        <v>96</v>
      </c>
      <c r="B92" s="182"/>
      <c r="C92" s="182"/>
      <c r="D92" s="183"/>
    </row>
    <row r="93" spans="1:4" ht="13.2">
      <c r="A93" s="116"/>
      <c r="B93" s="117"/>
      <c r="C93" s="117"/>
      <c r="D93" s="117"/>
    </row>
    <row r="94" spans="1:4" ht="24.75" customHeight="1">
      <c r="A94" s="143" t="s">
        <v>97</v>
      </c>
      <c r="B94" s="144"/>
      <c r="C94" s="144"/>
      <c r="D94" s="144"/>
    </row>
    <row r="95" spans="1:4" ht="19.5" customHeight="1">
      <c r="A95" s="119" t="s">
        <v>14</v>
      </c>
      <c r="B95" s="119" t="s">
        <v>64</v>
      </c>
      <c r="C95" s="119" t="s">
        <v>15</v>
      </c>
      <c r="D95" s="119" t="s">
        <v>1</v>
      </c>
    </row>
    <row r="96" spans="1:4" ht="39.6">
      <c r="A96" s="122" t="s">
        <v>2</v>
      </c>
      <c r="B96" s="32" t="s">
        <v>99</v>
      </c>
      <c r="C96" s="86">
        <v>9.9400000000000002E-2</v>
      </c>
      <c r="D96" s="33">
        <f t="shared" ref="D96:D101" si="1">D$30*C96</f>
        <v>0</v>
      </c>
    </row>
    <row r="97" spans="1:4" ht="13.2">
      <c r="A97" s="122" t="s">
        <v>4</v>
      </c>
      <c r="B97" s="32" t="s">
        <v>100</v>
      </c>
      <c r="C97" s="100">
        <f>'1 - Recepção - URSP'!C97</f>
        <v>0</v>
      </c>
      <c r="D97" s="33">
        <f t="shared" si="1"/>
        <v>0</v>
      </c>
    </row>
    <row r="98" spans="1:4" ht="13.2">
      <c r="A98" s="122" t="s">
        <v>5</v>
      </c>
      <c r="B98" s="32" t="s">
        <v>101</v>
      </c>
      <c r="C98" s="100">
        <f>'1 - Recepção - URSP'!C98</f>
        <v>0</v>
      </c>
      <c r="D98" s="33">
        <f t="shared" si="1"/>
        <v>0</v>
      </c>
    </row>
    <row r="99" spans="1:4" ht="26.4">
      <c r="A99" s="122" t="s">
        <v>6</v>
      </c>
      <c r="B99" s="32" t="s">
        <v>102</v>
      </c>
      <c r="C99" s="100">
        <f>'1 - Recepção - URSP'!C99</f>
        <v>0</v>
      </c>
      <c r="D99" s="33">
        <f t="shared" si="1"/>
        <v>0</v>
      </c>
    </row>
    <row r="100" spans="1:4" ht="26.4">
      <c r="A100" s="122" t="s">
        <v>7</v>
      </c>
      <c r="B100" s="32" t="s">
        <v>103</v>
      </c>
      <c r="C100" s="100">
        <f>'1 - Recepção - URSP'!C100</f>
        <v>0</v>
      </c>
      <c r="D100" s="33">
        <f t="shared" si="1"/>
        <v>0</v>
      </c>
    </row>
    <row r="101" spans="1:4" ht="13.2">
      <c r="A101" s="122" t="s">
        <v>8</v>
      </c>
      <c r="B101" s="32" t="s">
        <v>104</v>
      </c>
      <c r="C101" s="100">
        <f>'1 - Recepção - URSP'!C101</f>
        <v>0</v>
      </c>
      <c r="D101" s="33">
        <f t="shared" si="1"/>
        <v>0</v>
      </c>
    </row>
    <row r="102" spans="1:4" ht="13.2">
      <c r="A102" s="150" t="s">
        <v>119</v>
      </c>
      <c r="B102" s="150"/>
      <c r="C102" s="35">
        <f>SUM(C96:C101)</f>
        <v>9.9400000000000002E-2</v>
      </c>
      <c r="D102" s="15">
        <f>SUM(D96:D101)</f>
        <v>0</v>
      </c>
    </row>
    <row r="103" spans="1:4" ht="26.4">
      <c r="A103" s="81" t="s">
        <v>9</v>
      </c>
      <c r="B103" s="26" t="s">
        <v>118</v>
      </c>
      <c r="C103" s="82">
        <f>C55*C102</f>
        <v>3.3597200000000001E-2</v>
      </c>
      <c r="D103" s="7">
        <f>C103*D30</f>
        <v>0</v>
      </c>
    </row>
    <row r="104" spans="1:4" ht="13.2">
      <c r="A104" s="150" t="s">
        <v>98</v>
      </c>
      <c r="B104" s="150"/>
      <c r="C104" s="35">
        <f>C102+C103</f>
        <v>0.13299720000000001</v>
      </c>
      <c r="D104" s="15">
        <f>D102+D103</f>
        <v>0</v>
      </c>
    </row>
    <row r="105" spans="1:4" ht="13.2">
      <c r="A105" s="120"/>
      <c r="B105" s="121"/>
      <c r="C105" s="121"/>
      <c r="D105" s="121"/>
    </row>
    <row r="106" spans="1:4" ht="26.25" customHeight="1">
      <c r="A106" s="143" t="s">
        <v>105</v>
      </c>
      <c r="B106" s="144"/>
      <c r="C106" s="144"/>
      <c r="D106" s="144"/>
    </row>
    <row r="107" spans="1:4" ht="26.4">
      <c r="A107" s="119">
        <v>4</v>
      </c>
      <c r="B107" s="119" t="s">
        <v>65</v>
      </c>
      <c r="C107" s="119" t="s">
        <v>15</v>
      </c>
      <c r="D107" s="119" t="s">
        <v>1</v>
      </c>
    </row>
    <row r="108" spans="1:4" ht="13.2">
      <c r="A108" s="122" t="s">
        <v>14</v>
      </c>
      <c r="B108" s="32" t="s">
        <v>107</v>
      </c>
      <c r="C108" s="37">
        <f>C104</f>
        <v>0.13299720000000001</v>
      </c>
      <c r="D108" s="33">
        <f>D104</f>
        <v>0</v>
      </c>
    </row>
    <row r="109" spans="1:4" ht="13.2">
      <c r="A109" s="150" t="s">
        <v>106</v>
      </c>
      <c r="B109" s="150"/>
      <c r="C109" s="38" t="s">
        <v>62</v>
      </c>
      <c r="D109" s="15">
        <f>SUM(D108:D108)</f>
        <v>0</v>
      </c>
    </row>
    <row r="110" spans="1:4" ht="13.2">
      <c r="A110" s="120"/>
      <c r="B110" s="121"/>
      <c r="C110" s="121"/>
      <c r="D110" s="121"/>
    </row>
    <row r="111" spans="1:4" ht="13.2">
      <c r="A111" s="143" t="s">
        <v>66</v>
      </c>
      <c r="B111" s="144"/>
      <c r="C111" s="144"/>
      <c r="D111" s="144"/>
    </row>
    <row r="112" spans="1:4" ht="13.2">
      <c r="A112" s="123">
        <v>5</v>
      </c>
      <c r="B112" s="184" t="s">
        <v>13</v>
      </c>
      <c r="C112" s="184"/>
      <c r="D112" s="123" t="s">
        <v>1</v>
      </c>
    </row>
    <row r="113" spans="1:4" ht="13.2">
      <c r="A113" s="122" t="s">
        <v>2</v>
      </c>
      <c r="B113" s="147" t="s">
        <v>11</v>
      </c>
      <c r="C113" s="147"/>
      <c r="D113" s="101"/>
    </row>
    <row r="114" spans="1:4" ht="13.2">
      <c r="A114" s="3"/>
      <c r="B114" s="150" t="s">
        <v>108</v>
      </c>
      <c r="C114" s="150"/>
      <c r="D114" s="15">
        <f>SUM(D113)</f>
        <v>0</v>
      </c>
    </row>
    <row r="115" spans="1:4" ht="12">
      <c r="A115" s="175" t="s">
        <v>109</v>
      </c>
      <c r="B115" s="176"/>
      <c r="C115" s="176"/>
      <c r="D115" s="176"/>
    </row>
    <row r="116" spans="1:4" ht="13.2">
      <c r="A116" s="159"/>
      <c r="B116" s="160"/>
      <c r="C116" s="160"/>
      <c r="D116" s="160"/>
    </row>
    <row r="117" spans="1:4" s="39" customFormat="1" ht="13.2">
      <c r="A117" s="146" t="s">
        <v>67</v>
      </c>
      <c r="B117" s="146"/>
      <c r="C117" s="146"/>
      <c r="D117" s="146"/>
    </row>
    <row r="118" spans="1:4" ht="13.2">
      <c r="A118" s="119">
        <v>6</v>
      </c>
      <c r="B118" s="119" t="s">
        <v>24</v>
      </c>
      <c r="C118" s="119" t="s">
        <v>15</v>
      </c>
      <c r="D118" s="119" t="s">
        <v>1</v>
      </c>
    </row>
    <row r="119" spans="1:4" ht="13.2">
      <c r="A119" s="14" t="s">
        <v>2</v>
      </c>
      <c r="B119" s="40" t="s">
        <v>25</v>
      </c>
      <c r="C119" s="100">
        <f>'1 - Recepção - URSP'!C120</f>
        <v>0</v>
      </c>
      <c r="D119" s="8">
        <f>(D30+D76+D87+D109+D114)*C119</f>
        <v>0</v>
      </c>
    </row>
    <row r="120" spans="1:4" ht="13.2">
      <c r="A120" s="14" t="s">
        <v>4</v>
      </c>
      <c r="B120" s="40" t="s">
        <v>27</v>
      </c>
      <c r="C120" s="100">
        <f>'1 - Recepção - URSP'!C121</f>
        <v>0</v>
      </c>
      <c r="D120" s="8">
        <f>(D30+D76+D87+D109+D114+D119)*C120</f>
        <v>0</v>
      </c>
    </row>
    <row r="121" spans="1:4" ht="13.2">
      <c r="A121" s="14" t="s">
        <v>5</v>
      </c>
      <c r="B121" s="40" t="s">
        <v>26</v>
      </c>
      <c r="C121" s="62">
        <f>SUM(C122:C124)</f>
        <v>0</v>
      </c>
      <c r="D121" s="41">
        <f>((D136+D119+D120)/(1-C121))*C121</f>
        <v>0</v>
      </c>
    </row>
    <row r="122" spans="1:4" ht="13.2">
      <c r="A122" s="16"/>
      <c r="B122" s="40" t="s">
        <v>43</v>
      </c>
      <c r="C122" s="100">
        <f>'1 - Recepção - URSP'!C123</f>
        <v>0</v>
      </c>
      <c r="D122" s="8">
        <f>((D136+D119+D120)/(1-C121))*C122</f>
        <v>0</v>
      </c>
    </row>
    <row r="123" spans="1:4" ht="13.2">
      <c r="A123" s="16"/>
      <c r="B123" s="40" t="s">
        <v>44</v>
      </c>
      <c r="C123" s="100">
        <f>'1 - Recepção - URSP'!C124</f>
        <v>0</v>
      </c>
      <c r="D123" s="8">
        <f>((D136+D119+D120)/(1-C121))*C123</f>
        <v>0</v>
      </c>
    </row>
    <row r="124" spans="1:4" ht="13.2">
      <c r="A124" s="16"/>
      <c r="B124" s="40" t="s">
        <v>45</v>
      </c>
      <c r="C124" s="100">
        <f>'1 - Recepção - URSP'!C125</f>
        <v>0</v>
      </c>
      <c r="D124" s="8">
        <f>((D136+D119+D120)/(1-C121))*C124</f>
        <v>0</v>
      </c>
    </row>
    <row r="125" spans="1:4" ht="13.2">
      <c r="A125" s="3"/>
      <c r="B125" s="118" t="s">
        <v>110</v>
      </c>
      <c r="C125" s="35"/>
      <c r="D125" s="15">
        <f>D119+D120+D121</f>
        <v>0</v>
      </c>
    </row>
    <row r="126" spans="1:4" ht="13.2">
      <c r="A126" s="59" t="s">
        <v>111</v>
      </c>
      <c r="B126" s="52"/>
      <c r="C126" s="52"/>
      <c r="D126" s="43"/>
    </row>
    <row r="127" spans="1:4" ht="13.2" hidden="1">
      <c r="A127" s="59" t="s">
        <v>112</v>
      </c>
      <c r="B127" s="43"/>
      <c r="C127" s="43"/>
      <c r="D127" s="43"/>
    </row>
    <row r="128" spans="1:4">
      <c r="A128" s="43"/>
      <c r="B128" s="43"/>
      <c r="C128" s="43"/>
      <c r="D128" s="43"/>
    </row>
    <row r="129" spans="1:4" ht="13.2">
      <c r="A129" s="146" t="s">
        <v>68</v>
      </c>
      <c r="B129" s="146"/>
      <c r="C129" s="146"/>
      <c r="D129" s="146"/>
    </row>
    <row r="130" spans="1:4" ht="24" customHeight="1">
      <c r="A130" s="3"/>
      <c r="B130" s="151" t="s">
        <v>28</v>
      </c>
      <c r="C130" s="151"/>
      <c r="D130" s="119" t="s">
        <v>29</v>
      </c>
    </row>
    <row r="131" spans="1:4" ht="13.2">
      <c r="A131" s="36" t="s">
        <v>2</v>
      </c>
      <c r="B131" s="152" t="s">
        <v>30</v>
      </c>
      <c r="C131" s="152"/>
      <c r="D131" s="33">
        <f>D30</f>
        <v>0</v>
      </c>
    </row>
    <row r="132" spans="1:4" ht="13.2">
      <c r="A132" s="36" t="s">
        <v>4</v>
      </c>
      <c r="B132" s="152" t="s">
        <v>69</v>
      </c>
      <c r="C132" s="152"/>
      <c r="D132" s="33">
        <f>D76</f>
        <v>0</v>
      </c>
    </row>
    <row r="133" spans="1:4" ht="13.2">
      <c r="A133" s="36" t="s">
        <v>5</v>
      </c>
      <c r="B133" s="152" t="s">
        <v>70</v>
      </c>
      <c r="C133" s="152"/>
      <c r="D133" s="33">
        <f>D87</f>
        <v>0</v>
      </c>
    </row>
    <row r="134" spans="1:4" ht="24" customHeight="1">
      <c r="A134" s="36" t="s">
        <v>6</v>
      </c>
      <c r="B134" s="152" t="s">
        <v>71</v>
      </c>
      <c r="C134" s="152"/>
      <c r="D134" s="7">
        <f>D109</f>
        <v>0</v>
      </c>
    </row>
    <row r="135" spans="1:4" ht="13.2">
      <c r="A135" s="36" t="s">
        <v>7</v>
      </c>
      <c r="B135" s="152" t="s">
        <v>72</v>
      </c>
      <c r="C135" s="152"/>
      <c r="D135" s="33">
        <f>D114</f>
        <v>0</v>
      </c>
    </row>
    <row r="136" spans="1:4" ht="16.5" customHeight="1">
      <c r="A136" s="150" t="s">
        <v>73</v>
      </c>
      <c r="B136" s="150"/>
      <c r="C136" s="150"/>
      <c r="D136" s="15">
        <f>SUM(D131:D135)</f>
        <v>0</v>
      </c>
    </row>
    <row r="137" spans="1:4" ht="13.2">
      <c r="A137" s="36" t="s">
        <v>8</v>
      </c>
      <c r="B137" s="161" t="s">
        <v>74</v>
      </c>
      <c r="C137" s="161"/>
      <c r="D137" s="33">
        <f>D125</f>
        <v>0</v>
      </c>
    </row>
    <row r="138" spans="1:4" ht="16.5" customHeight="1">
      <c r="A138" s="150" t="s">
        <v>31</v>
      </c>
      <c r="B138" s="150"/>
      <c r="C138" s="150"/>
      <c r="D138" s="15">
        <f>TRUNC((D136+D137),2)</f>
        <v>0</v>
      </c>
    </row>
    <row r="139" spans="1:4" ht="12.75" customHeight="1">
      <c r="A139" s="131" t="s">
        <v>115</v>
      </c>
      <c r="B139" s="131"/>
      <c r="C139" s="131"/>
      <c r="D139" s="131"/>
    </row>
    <row r="143" spans="1:4" hidden="1">
      <c r="C143" s="42"/>
    </row>
    <row r="144" spans="1:4"/>
  </sheetData>
  <sheetProtection formatCells="0" formatColumns="0" formatRows="0" insertColumns="0" insertRows="0"/>
  <mergeCells count="73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B131:C131"/>
    <mergeCell ref="A109:B109"/>
    <mergeCell ref="A111:D111"/>
    <mergeCell ref="B112:C112"/>
    <mergeCell ref="B113:C113"/>
    <mergeCell ref="B114:C114"/>
    <mergeCell ref="A115:D115"/>
    <mergeCell ref="A116:D116"/>
    <mergeCell ref="A117:D117"/>
    <mergeCell ref="A129:D129"/>
    <mergeCell ref="B130:C130"/>
    <mergeCell ref="A138:C138"/>
    <mergeCell ref="A139:D139"/>
    <mergeCell ref="B132:C132"/>
    <mergeCell ref="B133:C133"/>
    <mergeCell ref="B134:C134"/>
    <mergeCell ref="B135:C135"/>
    <mergeCell ref="A136:C136"/>
    <mergeCell ref="B137:C137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V18"/>
  <sheetViews>
    <sheetView showGridLines="0" view="pageBreakPreview" zoomScaleNormal="100" zoomScaleSheetLayoutView="100" workbookViewId="0">
      <selection activeCell="F8" sqref="F8:G8"/>
    </sheetView>
  </sheetViews>
  <sheetFormatPr defaultColWidth="0" defaultRowHeight="12.75" customHeight="1" zeroHeight="1"/>
  <cols>
    <col min="1" max="1" width="5.44140625" style="79" bestFit="1" customWidth="1"/>
    <col min="2" max="2" width="19.33203125" style="79" customWidth="1"/>
    <col min="3" max="3" width="16.33203125" style="79" customWidth="1"/>
    <col min="4" max="4" width="19.44140625" style="79" bestFit="1" customWidth="1"/>
    <col min="5" max="5" width="20" style="79" bestFit="1" customWidth="1"/>
    <col min="6" max="6" width="21.6640625" style="79" bestFit="1" customWidth="1"/>
    <col min="7" max="7" width="21.44140625" style="79" bestFit="1" customWidth="1"/>
    <col min="8" max="8" width="14.5546875" style="1" hidden="1" customWidth="1"/>
    <col min="9" max="11" width="0" style="1" hidden="1" customWidth="1"/>
    <col min="12" max="12" width="24.44140625" style="1" hidden="1" customWidth="1"/>
    <col min="13" max="16384" width="0" style="1" hidden="1"/>
  </cols>
  <sheetData>
    <row r="1" spans="1:256" ht="13.2">
      <c r="A1" s="99" t="s">
        <v>143</v>
      </c>
      <c r="B1" s="99"/>
      <c r="C1" s="99"/>
      <c r="D1" s="99"/>
      <c r="E1" s="99"/>
      <c r="F1" s="99"/>
      <c r="G1" s="99"/>
    </row>
    <row r="2" spans="1:256" ht="13.2">
      <c r="A2" s="99" t="s">
        <v>144</v>
      </c>
      <c r="B2" s="99"/>
      <c r="C2" s="99"/>
      <c r="D2" s="99"/>
      <c r="E2" s="99"/>
      <c r="F2" s="99"/>
      <c r="G2" s="99"/>
    </row>
    <row r="3" spans="1:256" ht="13.2">
      <c r="A3" s="99" t="s">
        <v>145</v>
      </c>
      <c r="B3" s="99"/>
      <c r="C3" s="99"/>
      <c r="D3" s="99"/>
      <c r="E3" s="99"/>
      <c r="F3" s="99"/>
      <c r="G3" s="99"/>
    </row>
    <row r="4" spans="1:256" ht="13.2">
      <c r="A4" s="99" t="s">
        <v>146</v>
      </c>
      <c r="B4" s="99"/>
      <c r="C4" s="99"/>
      <c r="D4" s="99"/>
      <c r="E4" s="99"/>
      <c r="F4" s="99"/>
      <c r="G4" s="99"/>
    </row>
    <row r="5" spans="1:256" ht="13.2">
      <c r="A5" s="99" t="s">
        <v>147</v>
      </c>
      <c r="B5" s="99"/>
      <c r="C5" s="99"/>
      <c r="D5" s="99"/>
      <c r="E5" s="99"/>
      <c r="F5" s="99"/>
      <c r="G5" s="99"/>
    </row>
    <row r="6" spans="1:256" ht="13.2">
      <c r="A6" s="80"/>
      <c r="B6" s="80"/>
      <c r="C6" s="80"/>
      <c r="D6" s="80"/>
      <c r="E6" s="80"/>
      <c r="F6" s="80"/>
      <c r="G6" s="80"/>
    </row>
    <row r="7" spans="1:256" ht="12.75" customHeight="1">
      <c r="A7" s="125" t="s">
        <v>37</v>
      </c>
      <c r="B7" s="125"/>
      <c r="C7" s="125"/>
      <c r="D7" s="125"/>
      <c r="E7" s="125"/>
      <c r="F7" s="126" t="s">
        <v>163</v>
      </c>
      <c r="G7" s="126"/>
      <c r="H7" s="78"/>
      <c r="I7" s="125" t="s">
        <v>37</v>
      </c>
      <c r="J7" s="125"/>
      <c r="K7" s="126" t="s">
        <v>116</v>
      </c>
      <c r="L7" s="126"/>
      <c r="M7" s="125" t="s">
        <v>37</v>
      </c>
      <c r="N7" s="125"/>
      <c r="O7" s="126" t="s">
        <v>116</v>
      </c>
      <c r="P7" s="126"/>
      <c r="Q7" s="125" t="s">
        <v>37</v>
      </c>
      <c r="R7" s="125"/>
      <c r="S7" s="126" t="s">
        <v>116</v>
      </c>
      <c r="T7" s="126"/>
      <c r="U7" s="125" t="s">
        <v>37</v>
      </c>
      <c r="V7" s="125"/>
      <c r="W7" s="126" t="s">
        <v>116</v>
      </c>
      <c r="X7" s="126"/>
      <c r="Y7" s="125" t="s">
        <v>37</v>
      </c>
      <c r="Z7" s="125"/>
      <c r="AA7" s="126" t="s">
        <v>116</v>
      </c>
      <c r="AB7" s="126"/>
      <c r="AC7" s="125" t="s">
        <v>37</v>
      </c>
      <c r="AD7" s="125"/>
      <c r="AE7" s="126" t="s">
        <v>116</v>
      </c>
      <c r="AF7" s="126"/>
      <c r="AG7" s="125" t="s">
        <v>37</v>
      </c>
      <c r="AH7" s="125"/>
      <c r="AI7" s="126" t="s">
        <v>116</v>
      </c>
      <c r="AJ7" s="126"/>
      <c r="AK7" s="125" t="s">
        <v>37</v>
      </c>
      <c r="AL7" s="125"/>
      <c r="AM7" s="126" t="s">
        <v>116</v>
      </c>
      <c r="AN7" s="126"/>
      <c r="AO7" s="125" t="s">
        <v>37</v>
      </c>
      <c r="AP7" s="125"/>
      <c r="AQ7" s="126" t="s">
        <v>116</v>
      </c>
      <c r="AR7" s="126"/>
      <c r="AS7" s="125" t="s">
        <v>37</v>
      </c>
      <c r="AT7" s="125"/>
      <c r="AU7" s="126" t="s">
        <v>116</v>
      </c>
      <c r="AV7" s="126"/>
      <c r="AW7" s="125" t="s">
        <v>37</v>
      </c>
      <c r="AX7" s="125"/>
      <c r="AY7" s="126" t="s">
        <v>116</v>
      </c>
      <c r="AZ7" s="126"/>
      <c r="BA7" s="125" t="s">
        <v>37</v>
      </c>
      <c r="BB7" s="125"/>
      <c r="BC7" s="126" t="s">
        <v>116</v>
      </c>
      <c r="BD7" s="126"/>
      <c r="BE7" s="125" t="s">
        <v>37</v>
      </c>
      <c r="BF7" s="125"/>
      <c r="BG7" s="126" t="s">
        <v>116</v>
      </c>
      <c r="BH7" s="126"/>
      <c r="BI7" s="125" t="s">
        <v>37</v>
      </c>
      <c r="BJ7" s="125"/>
      <c r="BK7" s="126" t="s">
        <v>116</v>
      </c>
      <c r="BL7" s="126"/>
      <c r="BM7" s="125" t="s">
        <v>37</v>
      </c>
      <c r="BN7" s="125"/>
      <c r="BO7" s="126" t="s">
        <v>116</v>
      </c>
      <c r="BP7" s="126"/>
      <c r="BQ7" s="125" t="s">
        <v>37</v>
      </c>
      <c r="BR7" s="125"/>
      <c r="BS7" s="126" t="s">
        <v>116</v>
      </c>
      <c r="BT7" s="126"/>
      <c r="BU7" s="125" t="s">
        <v>37</v>
      </c>
      <c r="BV7" s="125"/>
      <c r="BW7" s="126" t="s">
        <v>116</v>
      </c>
      <c r="BX7" s="126"/>
      <c r="BY7" s="125" t="s">
        <v>37</v>
      </c>
      <c r="BZ7" s="125"/>
      <c r="CA7" s="126" t="s">
        <v>116</v>
      </c>
      <c r="CB7" s="126"/>
      <c r="CC7" s="125" t="s">
        <v>37</v>
      </c>
      <c r="CD7" s="125"/>
      <c r="CE7" s="126" t="s">
        <v>116</v>
      </c>
      <c r="CF7" s="126"/>
      <c r="CG7" s="125" t="s">
        <v>37</v>
      </c>
      <c r="CH7" s="125"/>
      <c r="CI7" s="126" t="s">
        <v>116</v>
      </c>
      <c r="CJ7" s="126"/>
      <c r="CK7" s="125" t="s">
        <v>37</v>
      </c>
      <c r="CL7" s="125"/>
      <c r="CM7" s="126" t="s">
        <v>116</v>
      </c>
      <c r="CN7" s="126"/>
      <c r="CO7" s="125" t="s">
        <v>37</v>
      </c>
      <c r="CP7" s="125"/>
      <c r="CQ7" s="126" t="s">
        <v>116</v>
      </c>
      <c r="CR7" s="126"/>
      <c r="CS7" s="125" t="s">
        <v>37</v>
      </c>
      <c r="CT7" s="125"/>
      <c r="CU7" s="126" t="s">
        <v>116</v>
      </c>
      <c r="CV7" s="126"/>
      <c r="CW7" s="125" t="s">
        <v>37</v>
      </c>
      <c r="CX7" s="125"/>
      <c r="CY7" s="126" t="s">
        <v>116</v>
      </c>
      <c r="CZ7" s="126"/>
      <c r="DA7" s="125" t="s">
        <v>37</v>
      </c>
      <c r="DB7" s="125"/>
      <c r="DC7" s="126" t="s">
        <v>116</v>
      </c>
      <c r="DD7" s="126"/>
      <c r="DE7" s="125" t="s">
        <v>37</v>
      </c>
      <c r="DF7" s="125"/>
      <c r="DG7" s="126" t="s">
        <v>116</v>
      </c>
      <c r="DH7" s="126"/>
      <c r="DI7" s="125" t="s">
        <v>37</v>
      </c>
      <c r="DJ7" s="125"/>
      <c r="DK7" s="126" t="s">
        <v>116</v>
      </c>
      <c r="DL7" s="126"/>
      <c r="DM7" s="125" t="s">
        <v>37</v>
      </c>
      <c r="DN7" s="125"/>
      <c r="DO7" s="126" t="s">
        <v>116</v>
      </c>
      <c r="DP7" s="126"/>
      <c r="DQ7" s="125" t="s">
        <v>37</v>
      </c>
      <c r="DR7" s="125"/>
      <c r="DS7" s="126" t="s">
        <v>116</v>
      </c>
      <c r="DT7" s="126"/>
      <c r="DU7" s="125" t="s">
        <v>37</v>
      </c>
      <c r="DV7" s="125"/>
      <c r="DW7" s="126" t="s">
        <v>116</v>
      </c>
      <c r="DX7" s="126"/>
      <c r="DY7" s="125" t="s">
        <v>37</v>
      </c>
      <c r="DZ7" s="125"/>
      <c r="EA7" s="126" t="s">
        <v>116</v>
      </c>
      <c r="EB7" s="126"/>
      <c r="EC7" s="125" t="s">
        <v>37</v>
      </c>
      <c r="ED7" s="125"/>
      <c r="EE7" s="126" t="s">
        <v>116</v>
      </c>
      <c r="EF7" s="126"/>
      <c r="EG7" s="125" t="s">
        <v>37</v>
      </c>
      <c r="EH7" s="125"/>
      <c r="EI7" s="126" t="s">
        <v>116</v>
      </c>
      <c r="EJ7" s="126"/>
      <c r="EK7" s="125" t="s">
        <v>37</v>
      </c>
      <c r="EL7" s="125"/>
      <c r="EM7" s="126" t="s">
        <v>116</v>
      </c>
      <c r="EN7" s="126"/>
      <c r="EO7" s="125" t="s">
        <v>37</v>
      </c>
      <c r="EP7" s="125"/>
      <c r="EQ7" s="126" t="s">
        <v>116</v>
      </c>
      <c r="ER7" s="126"/>
      <c r="ES7" s="125" t="s">
        <v>37</v>
      </c>
      <c r="ET7" s="125"/>
      <c r="EU7" s="126" t="s">
        <v>116</v>
      </c>
      <c r="EV7" s="126"/>
      <c r="EW7" s="125" t="s">
        <v>37</v>
      </c>
      <c r="EX7" s="125"/>
      <c r="EY7" s="126" t="s">
        <v>116</v>
      </c>
      <c r="EZ7" s="126"/>
      <c r="FA7" s="125" t="s">
        <v>37</v>
      </c>
      <c r="FB7" s="125"/>
      <c r="FC7" s="126" t="s">
        <v>116</v>
      </c>
      <c r="FD7" s="126"/>
      <c r="FE7" s="125" t="s">
        <v>37</v>
      </c>
      <c r="FF7" s="125"/>
      <c r="FG7" s="126" t="s">
        <v>116</v>
      </c>
      <c r="FH7" s="126"/>
      <c r="FI7" s="125" t="s">
        <v>37</v>
      </c>
      <c r="FJ7" s="125"/>
      <c r="FK7" s="126" t="s">
        <v>116</v>
      </c>
      <c r="FL7" s="126"/>
      <c r="FM7" s="125" t="s">
        <v>37</v>
      </c>
      <c r="FN7" s="125"/>
      <c r="FO7" s="126" t="s">
        <v>116</v>
      </c>
      <c r="FP7" s="126"/>
      <c r="FQ7" s="125" t="s">
        <v>37</v>
      </c>
      <c r="FR7" s="125"/>
      <c r="FS7" s="126" t="s">
        <v>116</v>
      </c>
      <c r="FT7" s="126"/>
      <c r="FU7" s="125" t="s">
        <v>37</v>
      </c>
      <c r="FV7" s="125"/>
      <c r="FW7" s="126" t="s">
        <v>116</v>
      </c>
      <c r="FX7" s="126"/>
      <c r="FY7" s="125" t="s">
        <v>37</v>
      </c>
      <c r="FZ7" s="125"/>
      <c r="GA7" s="126" t="s">
        <v>116</v>
      </c>
      <c r="GB7" s="126"/>
      <c r="GC7" s="125" t="s">
        <v>37</v>
      </c>
      <c r="GD7" s="125"/>
      <c r="GE7" s="126" t="s">
        <v>116</v>
      </c>
      <c r="GF7" s="126"/>
      <c r="GG7" s="125" t="s">
        <v>37</v>
      </c>
      <c r="GH7" s="125"/>
      <c r="GI7" s="126" t="s">
        <v>116</v>
      </c>
      <c r="GJ7" s="126"/>
      <c r="GK7" s="125" t="s">
        <v>37</v>
      </c>
      <c r="GL7" s="125"/>
      <c r="GM7" s="126" t="s">
        <v>116</v>
      </c>
      <c r="GN7" s="126"/>
      <c r="GO7" s="125" t="s">
        <v>37</v>
      </c>
      <c r="GP7" s="125"/>
      <c r="GQ7" s="126" t="s">
        <v>116</v>
      </c>
      <c r="GR7" s="126"/>
      <c r="GS7" s="125" t="s">
        <v>37</v>
      </c>
      <c r="GT7" s="125"/>
      <c r="GU7" s="126" t="s">
        <v>116</v>
      </c>
      <c r="GV7" s="126"/>
      <c r="GW7" s="125" t="s">
        <v>37</v>
      </c>
      <c r="GX7" s="125"/>
      <c r="GY7" s="126" t="s">
        <v>116</v>
      </c>
      <c r="GZ7" s="126"/>
      <c r="HA7" s="125" t="s">
        <v>37</v>
      </c>
      <c r="HB7" s="125"/>
      <c r="HC7" s="126" t="s">
        <v>116</v>
      </c>
      <c r="HD7" s="126"/>
      <c r="HE7" s="125" t="s">
        <v>37</v>
      </c>
      <c r="HF7" s="125"/>
      <c r="HG7" s="126" t="s">
        <v>116</v>
      </c>
      <c r="HH7" s="126"/>
      <c r="HI7" s="125" t="s">
        <v>37</v>
      </c>
      <c r="HJ7" s="125"/>
      <c r="HK7" s="126" t="s">
        <v>116</v>
      </c>
      <c r="HL7" s="126"/>
      <c r="HM7" s="125" t="s">
        <v>37</v>
      </c>
      <c r="HN7" s="125"/>
      <c r="HO7" s="126" t="s">
        <v>116</v>
      </c>
      <c r="HP7" s="126"/>
      <c r="HQ7" s="125" t="s">
        <v>37</v>
      </c>
      <c r="HR7" s="125"/>
      <c r="HS7" s="126" t="s">
        <v>116</v>
      </c>
      <c r="HT7" s="126"/>
      <c r="HU7" s="125" t="s">
        <v>37</v>
      </c>
      <c r="HV7" s="125"/>
      <c r="HW7" s="126" t="s">
        <v>116</v>
      </c>
      <c r="HX7" s="126"/>
      <c r="HY7" s="125" t="s">
        <v>37</v>
      </c>
      <c r="HZ7" s="125"/>
      <c r="IA7" s="126" t="s">
        <v>116</v>
      </c>
      <c r="IB7" s="126"/>
      <c r="IC7" s="125" t="s">
        <v>37</v>
      </c>
      <c r="ID7" s="125"/>
      <c r="IE7" s="126" t="s">
        <v>116</v>
      </c>
      <c r="IF7" s="126"/>
      <c r="IG7" s="125" t="s">
        <v>37</v>
      </c>
      <c r="IH7" s="125"/>
      <c r="II7" s="126" t="s">
        <v>116</v>
      </c>
      <c r="IJ7" s="126"/>
      <c r="IK7" s="125" t="s">
        <v>37</v>
      </c>
      <c r="IL7" s="125"/>
      <c r="IM7" s="126" t="s">
        <v>116</v>
      </c>
      <c r="IN7" s="126"/>
      <c r="IO7" s="125" t="s">
        <v>37</v>
      </c>
      <c r="IP7" s="125"/>
      <c r="IQ7" s="126" t="s">
        <v>116</v>
      </c>
      <c r="IR7" s="126"/>
      <c r="IS7" s="125" t="s">
        <v>37</v>
      </c>
      <c r="IT7" s="125"/>
      <c r="IU7" s="126" t="s">
        <v>116</v>
      </c>
      <c r="IV7" s="126"/>
    </row>
    <row r="8" spans="1:256" ht="15" customHeight="1">
      <c r="A8" s="125" t="s">
        <v>33</v>
      </c>
      <c r="B8" s="125"/>
      <c r="C8" s="125"/>
      <c r="D8" s="125"/>
      <c r="E8" s="125"/>
      <c r="F8" s="127" t="s">
        <v>183</v>
      </c>
      <c r="G8" s="127"/>
      <c r="H8" s="76"/>
      <c r="I8" s="125" t="s">
        <v>33</v>
      </c>
      <c r="J8" s="125"/>
      <c r="K8" s="126" t="s">
        <v>117</v>
      </c>
      <c r="L8" s="126"/>
      <c r="M8" s="125" t="s">
        <v>33</v>
      </c>
      <c r="N8" s="125"/>
      <c r="O8" s="126" t="s">
        <v>117</v>
      </c>
      <c r="P8" s="126"/>
      <c r="Q8" s="125" t="s">
        <v>33</v>
      </c>
      <c r="R8" s="125"/>
      <c r="S8" s="126" t="s">
        <v>117</v>
      </c>
      <c r="T8" s="126"/>
      <c r="U8" s="125" t="s">
        <v>33</v>
      </c>
      <c r="V8" s="125"/>
      <c r="W8" s="126" t="s">
        <v>117</v>
      </c>
      <c r="X8" s="126"/>
      <c r="Y8" s="125" t="s">
        <v>33</v>
      </c>
      <c r="Z8" s="125"/>
      <c r="AA8" s="126" t="s">
        <v>117</v>
      </c>
      <c r="AB8" s="126"/>
      <c r="AC8" s="125" t="s">
        <v>33</v>
      </c>
      <c r="AD8" s="125"/>
      <c r="AE8" s="126" t="s">
        <v>117</v>
      </c>
      <c r="AF8" s="126"/>
      <c r="AG8" s="125" t="s">
        <v>33</v>
      </c>
      <c r="AH8" s="125"/>
      <c r="AI8" s="126" t="s">
        <v>117</v>
      </c>
      <c r="AJ8" s="126"/>
      <c r="AK8" s="125" t="s">
        <v>33</v>
      </c>
      <c r="AL8" s="125"/>
      <c r="AM8" s="126" t="s">
        <v>117</v>
      </c>
      <c r="AN8" s="126"/>
      <c r="AO8" s="125" t="s">
        <v>33</v>
      </c>
      <c r="AP8" s="125"/>
      <c r="AQ8" s="126" t="s">
        <v>117</v>
      </c>
      <c r="AR8" s="126"/>
      <c r="AS8" s="125" t="s">
        <v>33</v>
      </c>
      <c r="AT8" s="125"/>
      <c r="AU8" s="126" t="s">
        <v>117</v>
      </c>
      <c r="AV8" s="126"/>
      <c r="AW8" s="125" t="s">
        <v>33</v>
      </c>
      <c r="AX8" s="125"/>
      <c r="AY8" s="126" t="s">
        <v>117</v>
      </c>
      <c r="AZ8" s="126"/>
      <c r="BA8" s="125" t="s">
        <v>33</v>
      </c>
      <c r="BB8" s="125"/>
      <c r="BC8" s="126" t="s">
        <v>117</v>
      </c>
      <c r="BD8" s="126"/>
      <c r="BE8" s="125" t="s">
        <v>33</v>
      </c>
      <c r="BF8" s="125"/>
      <c r="BG8" s="126" t="s">
        <v>117</v>
      </c>
      <c r="BH8" s="126"/>
      <c r="BI8" s="125" t="s">
        <v>33</v>
      </c>
      <c r="BJ8" s="125"/>
      <c r="BK8" s="126" t="s">
        <v>117</v>
      </c>
      <c r="BL8" s="126"/>
      <c r="BM8" s="125" t="s">
        <v>33</v>
      </c>
      <c r="BN8" s="125"/>
      <c r="BO8" s="126" t="s">
        <v>117</v>
      </c>
      <c r="BP8" s="126"/>
      <c r="BQ8" s="125" t="s">
        <v>33</v>
      </c>
      <c r="BR8" s="125"/>
      <c r="BS8" s="126" t="s">
        <v>117</v>
      </c>
      <c r="BT8" s="126"/>
      <c r="BU8" s="125" t="s">
        <v>33</v>
      </c>
      <c r="BV8" s="125"/>
      <c r="BW8" s="126" t="s">
        <v>117</v>
      </c>
      <c r="BX8" s="126"/>
      <c r="BY8" s="125" t="s">
        <v>33</v>
      </c>
      <c r="BZ8" s="125"/>
      <c r="CA8" s="126" t="s">
        <v>117</v>
      </c>
      <c r="CB8" s="126"/>
      <c r="CC8" s="125" t="s">
        <v>33</v>
      </c>
      <c r="CD8" s="125"/>
      <c r="CE8" s="126" t="s">
        <v>117</v>
      </c>
      <c r="CF8" s="126"/>
      <c r="CG8" s="125" t="s">
        <v>33</v>
      </c>
      <c r="CH8" s="125"/>
      <c r="CI8" s="126" t="s">
        <v>117</v>
      </c>
      <c r="CJ8" s="126"/>
      <c r="CK8" s="125" t="s">
        <v>33</v>
      </c>
      <c r="CL8" s="125"/>
      <c r="CM8" s="126" t="s">
        <v>117</v>
      </c>
      <c r="CN8" s="126"/>
      <c r="CO8" s="125" t="s">
        <v>33</v>
      </c>
      <c r="CP8" s="125"/>
      <c r="CQ8" s="126" t="s">
        <v>117</v>
      </c>
      <c r="CR8" s="126"/>
      <c r="CS8" s="125" t="s">
        <v>33</v>
      </c>
      <c r="CT8" s="125"/>
      <c r="CU8" s="126" t="s">
        <v>117</v>
      </c>
      <c r="CV8" s="126"/>
      <c r="CW8" s="125" t="s">
        <v>33</v>
      </c>
      <c r="CX8" s="125"/>
      <c r="CY8" s="126" t="s">
        <v>117</v>
      </c>
      <c r="CZ8" s="126"/>
      <c r="DA8" s="125" t="s">
        <v>33</v>
      </c>
      <c r="DB8" s="125"/>
      <c r="DC8" s="126" t="s">
        <v>117</v>
      </c>
      <c r="DD8" s="126"/>
      <c r="DE8" s="125" t="s">
        <v>33</v>
      </c>
      <c r="DF8" s="125"/>
      <c r="DG8" s="126" t="s">
        <v>117</v>
      </c>
      <c r="DH8" s="126"/>
      <c r="DI8" s="125" t="s">
        <v>33</v>
      </c>
      <c r="DJ8" s="125"/>
      <c r="DK8" s="126" t="s">
        <v>117</v>
      </c>
      <c r="DL8" s="126"/>
      <c r="DM8" s="125" t="s">
        <v>33</v>
      </c>
      <c r="DN8" s="125"/>
      <c r="DO8" s="126" t="s">
        <v>117</v>
      </c>
      <c r="DP8" s="126"/>
      <c r="DQ8" s="125" t="s">
        <v>33</v>
      </c>
      <c r="DR8" s="125"/>
      <c r="DS8" s="126" t="s">
        <v>117</v>
      </c>
      <c r="DT8" s="126"/>
      <c r="DU8" s="125" t="s">
        <v>33</v>
      </c>
      <c r="DV8" s="125"/>
      <c r="DW8" s="126" t="s">
        <v>117</v>
      </c>
      <c r="DX8" s="126"/>
      <c r="DY8" s="125" t="s">
        <v>33</v>
      </c>
      <c r="DZ8" s="125"/>
      <c r="EA8" s="126" t="s">
        <v>117</v>
      </c>
      <c r="EB8" s="126"/>
      <c r="EC8" s="125" t="s">
        <v>33</v>
      </c>
      <c r="ED8" s="125"/>
      <c r="EE8" s="126" t="s">
        <v>117</v>
      </c>
      <c r="EF8" s="126"/>
      <c r="EG8" s="125" t="s">
        <v>33</v>
      </c>
      <c r="EH8" s="125"/>
      <c r="EI8" s="126" t="s">
        <v>117</v>
      </c>
      <c r="EJ8" s="126"/>
      <c r="EK8" s="125" t="s">
        <v>33</v>
      </c>
      <c r="EL8" s="125"/>
      <c r="EM8" s="126" t="s">
        <v>117</v>
      </c>
      <c r="EN8" s="126"/>
      <c r="EO8" s="125" t="s">
        <v>33</v>
      </c>
      <c r="EP8" s="125"/>
      <c r="EQ8" s="126" t="s">
        <v>117</v>
      </c>
      <c r="ER8" s="126"/>
      <c r="ES8" s="125" t="s">
        <v>33</v>
      </c>
      <c r="ET8" s="125"/>
      <c r="EU8" s="126" t="s">
        <v>117</v>
      </c>
      <c r="EV8" s="126"/>
      <c r="EW8" s="125" t="s">
        <v>33</v>
      </c>
      <c r="EX8" s="125"/>
      <c r="EY8" s="126" t="s">
        <v>117</v>
      </c>
      <c r="EZ8" s="126"/>
      <c r="FA8" s="125" t="s">
        <v>33</v>
      </c>
      <c r="FB8" s="125"/>
      <c r="FC8" s="126" t="s">
        <v>117</v>
      </c>
      <c r="FD8" s="126"/>
      <c r="FE8" s="125" t="s">
        <v>33</v>
      </c>
      <c r="FF8" s="125"/>
      <c r="FG8" s="126" t="s">
        <v>117</v>
      </c>
      <c r="FH8" s="126"/>
      <c r="FI8" s="125" t="s">
        <v>33</v>
      </c>
      <c r="FJ8" s="125"/>
      <c r="FK8" s="126" t="s">
        <v>117</v>
      </c>
      <c r="FL8" s="126"/>
      <c r="FM8" s="125" t="s">
        <v>33</v>
      </c>
      <c r="FN8" s="125"/>
      <c r="FO8" s="126" t="s">
        <v>117</v>
      </c>
      <c r="FP8" s="126"/>
      <c r="FQ8" s="125" t="s">
        <v>33</v>
      </c>
      <c r="FR8" s="125"/>
      <c r="FS8" s="126" t="s">
        <v>117</v>
      </c>
      <c r="FT8" s="126"/>
      <c r="FU8" s="125" t="s">
        <v>33</v>
      </c>
      <c r="FV8" s="125"/>
      <c r="FW8" s="126" t="s">
        <v>117</v>
      </c>
      <c r="FX8" s="126"/>
      <c r="FY8" s="125" t="s">
        <v>33</v>
      </c>
      <c r="FZ8" s="125"/>
      <c r="GA8" s="126" t="s">
        <v>117</v>
      </c>
      <c r="GB8" s="126"/>
      <c r="GC8" s="125" t="s">
        <v>33</v>
      </c>
      <c r="GD8" s="125"/>
      <c r="GE8" s="126" t="s">
        <v>117</v>
      </c>
      <c r="GF8" s="126"/>
      <c r="GG8" s="125" t="s">
        <v>33</v>
      </c>
      <c r="GH8" s="125"/>
      <c r="GI8" s="126" t="s">
        <v>117</v>
      </c>
      <c r="GJ8" s="126"/>
      <c r="GK8" s="125" t="s">
        <v>33</v>
      </c>
      <c r="GL8" s="125"/>
      <c r="GM8" s="126" t="s">
        <v>117</v>
      </c>
      <c r="GN8" s="126"/>
      <c r="GO8" s="125" t="s">
        <v>33</v>
      </c>
      <c r="GP8" s="125"/>
      <c r="GQ8" s="126" t="s">
        <v>117</v>
      </c>
      <c r="GR8" s="126"/>
      <c r="GS8" s="125" t="s">
        <v>33</v>
      </c>
      <c r="GT8" s="125"/>
      <c r="GU8" s="126" t="s">
        <v>117</v>
      </c>
      <c r="GV8" s="126"/>
      <c r="GW8" s="125" t="s">
        <v>33</v>
      </c>
      <c r="GX8" s="125"/>
      <c r="GY8" s="126" t="s">
        <v>117</v>
      </c>
      <c r="GZ8" s="126"/>
      <c r="HA8" s="125" t="s">
        <v>33</v>
      </c>
      <c r="HB8" s="125"/>
      <c r="HC8" s="126" t="s">
        <v>117</v>
      </c>
      <c r="HD8" s="126"/>
      <c r="HE8" s="125" t="s">
        <v>33</v>
      </c>
      <c r="HF8" s="125"/>
      <c r="HG8" s="126" t="s">
        <v>117</v>
      </c>
      <c r="HH8" s="126"/>
      <c r="HI8" s="125" t="s">
        <v>33</v>
      </c>
      <c r="HJ8" s="125"/>
      <c r="HK8" s="126" t="s">
        <v>117</v>
      </c>
      <c r="HL8" s="126"/>
      <c r="HM8" s="125" t="s">
        <v>33</v>
      </c>
      <c r="HN8" s="125"/>
      <c r="HO8" s="126" t="s">
        <v>117</v>
      </c>
      <c r="HP8" s="126"/>
      <c r="HQ8" s="125" t="s">
        <v>33</v>
      </c>
      <c r="HR8" s="125"/>
      <c r="HS8" s="126" t="s">
        <v>117</v>
      </c>
      <c r="HT8" s="126"/>
      <c r="HU8" s="125" t="s">
        <v>33</v>
      </c>
      <c r="HV8" s="125"/>
      <c r="HW8" s="126" t="s">
        <v>117</v>
      </c>
      <c r="HX8" s="126"/>
      <c r="HY8" s="125" t="s">
        <v>33</v>
      </c>
      <c r="HZ8" s="125"/>
      <c r="IA8" s="126" t="s">
        <v>117</v>
      </c>
      <c r="IB8" s="126"/>
      <c r="IC8" s="125" t="s">
        <v>33</v>
      </c>
      <c r="ID8" s="125"/>
      <c r="IE8" s="126" t="s">
        <v>117</v>
      </c>
      <c r="IF8" s="126"/>
      <c r="IG8" s="125" t="s">
        <v>33</v>
      </c>
      <c r="IH8" s="125"/>
      <c r="II8" s="126" t="s">
        <v>117</v>
      </c>
      <c r="IJ8" s="126"/>
      <c r="IK8" s="125" t="s">
        <v>33</v>
      </c>
      <c r="IL8" s="125"/>
      <c r="IM8" s="126" t="s">
        <v>117</v>
      </c>
      <c r="IN8" s="126"/>
      <c r="IO8" s="125" t="s">
        <v>33</v>
      </c>
      <c r="IP8" s="125"/>
      <c r="IQ8" s="126" t="s">
        <v>117</v>
      </c>
      <c r="IR8" s="126"/>
      <c r="IS8" s="125" t="s">
        <v>33</v>
      </c>
      <c r="IT8" s="125"/>
      <c r="IU8" s="126" t="s">
        <v>117</v>
      </c>
      <c r="IV8" s="126"/>
    </row>
    <row r="9" spans="1:256" ht="13.2">
      <c r="A9" s="80"/>
      <c r="B9" s="80"/>
      <c r="C9" s="80"/>
      <c r="D9" s="80"/>
      <c r="E9" s="80"/>
      <c r="F9" s="80"/>
      <c r="G9" s="80"/>
    </row>
    <row r="10" spans="1:256" ht="13.2">
      <c r="A10" s="191" t="s">
        <v>126</v>
      </c>
      <c r="B10" s="191"/>
      <c r="C10" s="191"/>
      <c r="D10" s="191"/>
      <c r="E10" s="191"/>
      <c r="F10" s="191"/>
      <c r="G10" s="191"/>
    </row>
    <row r="11" spans="1:256" ht="24.75" customHeight="1">
      <c r="A11" s="192" t="s">
        <v>135</v>
      </c>
      <c r="B11" s="193" t="s">
        <v>125</v>
      </c>
      <c r="C11" s="193"/>
      <c r="D11" s="189" t="s">
        <v>127</v>
      </c>
      <c r="E11" s="90" t="s">
        <v>128</v>
      </c>
      <c r="F11" s="90" t="s">
        <v>129</v>
      </c>
      <c r="G11" s="90" t="s">
        <v>130</v>
      </c>
    </row>
    <row r="12" spans="1:256" ht="12.75" customHeight="1">
      <c r="A12" s="192"/>
      <c r="B12" s="193"/>
      <c r="C12" s="193"/>
      <c r="D12" s="190"/>
      <c r="E12" s="90" t="s">
        <v>29</v>
      </c>
      <c r="F12" s="90" t="s">
        <v>29</v>
      </c>
      <c r="G12" s="90" t="s">
        <v>29</v>
      </c>
    </row>
    <row r="13" spans="1:256" ht="12.75" customHeight="1">
      <c r="A13" s="192"/>
      <c r="B13" s="193"/>
      <c r="C13" s="193"/>
      <c r="D13" s="90" t="s">
        <v>131</v>
      </c>
      <c r="E13" s="90" t="s">
        <v>132</v>
      </c>
      <c r="F13" s="90" t="s">
        <v>133</v>
      </c>
      <c r="G13" s="90" t="s">
        <v>134</v>
      </c>
    </row>
    <row r="14" spans="1:256" ht="25.5" customHeight="1">
      <c r="A14" s="91">
        <v>1</v>
      </c>
      <c r="B14" s="185" t="str">
        <f>_xlfn.CONCAT('1 - Recepção - URSP'!D22," - URSP")</f>
        <v>Recepcionista - URSP</v>
      </c>
      <c r="C14" s="185"/>
      <c r="D14" s="88">
        <v>1</v>
      </c>
      <c r="E14" s="89">
        <f>'1 - Recepção - URSP'!D139</f>
        <v>0</v>
      </c>
      <c r="F14" s="89">
        <f>E14*D14</f>
        <v>0</v>
      </c>
      <c r="G14" s="89">
        <f>F14*12</f>
        <v>0</v>
      </c>
    </row>
    <row r="15" spans="1:256" ht="25.5" customHeight="1">
      <c r="A15" s="91">
        <v>2</v>
      </c>
      <c r="B15" s="187" t="str">
        <f>_xlfn.CONCAT('2 - Apoio Adm - URSP'!D22," - URSP")</f>
        <v>Assistente Administrativo - URSP</v>
      </c>
      <c r="C15" s="188"/>
      <c r="D15" s="88">
        <v>17</v>
      </c>
      <c r="E15" s="89">
        <f>'2 - Apoio Adm - URSP'!D138</f>
        <v>0</v>
      </c>
      <c r="F15" s="89">
        <f t="shared" ref="F15:F17" si="0">E15*D15</f>
        <v>0</v>
      </c>
      <c r="G15" s="89">
        <f t="shared" ref="G15:G17" si="1">F15*12</f>
        <v>0</v>
      </c>
    </row>
    <row r="16" spans="1:256" ht="25.5" customHeight="1">
      <c r="A16" s="91">
        <v>3</v>
      </c>
      <c r="B16" s="187" t="str">
        <f>_xlfn.CONCAT('3 - Apoio Adm - Tietê'!D22," - PFA do Tietê")</f>
        <v>Assistente Administrativo - PFA do Tietê</v>
      </c>
      <c r="C16" s="188"/>
      <c r="D16" s="88">
        <v>1</v>
      </c>
      <c r="E16" s="89">
        <f>'3 - Apoio Adm - Tietê'!D138</f>
        <v>0</v>
      </c>
      <c r="F16" s="89">
        <f t="shared" si="0"/>
        <v>0</v>
      </c>
      <c r="G16" s="89">
        <f t="shared" si="1"/>
        <v>0</v>
      </c>
    </row>
    <row r="17" spans="1:7" ht="25.5" customHeight="1">
      <c r="A17" s="91">
        <v>4</v>
      </c>
      <c r="B17" s="187" t="str">
        <f>_xlfn.CONCAT('4 - Apoio Adm - Roseira'!D22," - PFA de Roseira")</f>
        <v>Assistente Administrativo - PFA de Roseira</v>
      </c>
      <c r="C17" s="188"/>
      <c r="D17" s="88">
        <v>1</v>
      </c>
      <c r="E17" s="89">
        <f>'4 - Apoio Adm - Roseira'!D138</f>
        <v>0</v>
      </c>
      <c r="F17" s="89">
        <f t="shared" si="0"/>
        <v>0</v>
      </c>
      <c r="G17" s="89">
        <f t="shared" si="1"/>
        <v>0</v>
      </c>
    </row>
    <row r="18" spans="1:7" ht="12.75" customHeight="1">
      <c r="A18" s="186" t="s">
        <v>172</v>
      </c>
      <c r="B18" s="186"/>
      <c r="C18" s="186"/>
      <c r="D18" s="186"/>
      <c r="E18" s="186"/>
      <c r="F18" s="92">
        <f>SUM(F14:F17)</f>
        <v>0</v>
      </c>
      <c r="G18" s="92">
        <f>SUM(G14:G17)</f>
        <v>0</v>
      </c>
    </row>
  </sheetData>
  <customSheetViews>
    <customSheetView guid="{68A8CE5E-1919-4E29-BC99-1D91CF2327FE}" showPageBreaks="1" showGridLines="0" view="pageLayout">
      <selection activeCell="A6" sqref="A6:D6"/>
      <pageMargins left="0.6692913385826772" right="0.51181102362204722" top="0.19685039370078741" bottom="0.39370078740157483" header="0.31496062992125984" footer="0.31496062992125984"/>
      <pageSetup paperSize="9" orientation="landscape" r:id="rId1"/>
      <headerFooter>
        <oddHeader xml:space="preserve">&amp;C
</oddHeader>
      </headerFooter>
    </customSheetView>
  </customSheetViews>
  <mergeCells count="261">
    <mergeCell ref="A11:A13"/>
    <mergeCell ref="S7:T7"/>
    <mergeCell ref="U7:V7"/>
    <mergeCell ref="B11:C13"/>
    <mergeCell ref="AW7:AX7"/>
    <mergeCell ref="AC7:AD7"/>
    <mergeCell ref="I7:J7"/>
    <mergeCell ref="K7:L7"/>
    <mergeCell ref="M7:N7"/>
    <mergeCell ref="O7:P7"/>
    <mergeCell ref="Y7:Z7"/>
    <mergeCell ref="AA7:AB7"/>
    <mergeCell ref="AM7:AN7"/>
    <mergeCell ref="AO7:AP7"/>
    <mergeCell ref="AE7:AF7"/>
    <mergeCell ref="AG7:AH7"/>
    <mergeCell ref="AI7:AJ7"/>
    <mergeCell ref="AK7:AL7"/>
    <mergeCell ref="AS7:AT7"/>
    <mergeCell ref="AU7:AV7"/>
    <mergeCell ref="A7:E7"/>
    <mergeCell ref="F7:G7"/>
    <mergeCell ref="Q8:R8"/>
    <mergeCell ref="S8:T8"/>
    <mergeCell ref="CU7:CV7"/>
    <mergeCell ref="CW7:CX7"/>
    <mergeCell ref="CA7:CB7"/>
    <mergeCell ref="CC7:CD7"/>
    <mergeCell ref="CE7:CF7"/>
    <mergeCell ref="CG7:CH7"/>
    <mergeCell ref="CQ7:CR7"/>
    <mergeCell ref="CS7:CT7"/>
    <mergeCell ref="CO7:CP7"/>
    <mergeCell ref="CM7:CN7"/>
    <mergeCell ref="EO7:EP7"/>
    <mergeCell ref="FO7:FP7"/>
    <mergeCell ref="FQ7:FR7"/>
    <mergeCell ref="FS7:FT7"/>
    <mergeCell ref="CY7:CZ7"/>
    <mergeCell ref="DA7:DB7"/>
    <mergeCell ref="DC7:DD7"/>
    <mergeCell ref="DE7:DF7"/>
    <mergeCell ref="DG7:DH7"/>
    <mergeCell ref="DI7:DJ7"/>
    <mergeCell ref="FM7:FN7"/>
    <mergeCell ref="FY7:FZ7"/>
    <mergeCell ref="GI7:GJ7"/>
    <mergeCell ref="GK7:GL7"/>
    <mergeCell ref="FC7:FD7"/>
    <mergeCell ref="FE7:FF7"/>
    <mergeCell ref="FU7:FV7"/>
    <mergeCell ref="FW7:FX7"/>
    <mergeCell ref="GA7:GB7"/>
    <mergeCell ref="GC7:GD7"/>
    <mergeCell ref="GE7:GF7"/>
    <mergeCell ref="IM7:IN7"/>
    <mergeCell ref="HO7:HP7"/>
    <mergeCell ref="HQ7:HR7"/>
    <mergeCell ref="HS7:HT7"/>
    <mergeCell ref="HU7:HV7"/>
    <mergeCell ref="IE7:IF7"/>
    <mergeCell ref="IG7:IH7"/>
    <mergeCell ref="II7:IJ7"/>
    <mergeCell ref="GQ7:GR7"/>
    <mergeCell ref="GS7:GT7"/>
    <mergeCell ref="GU7:GV7"/>
    <mergeCell ref="GW7:GX7"/>
    <mergeCell ref="IK7:IL7"/>
    <mergeCell ref="GY7:GZ7"/>
    <mergeCell ref="HA7:HB7"/>
    <mergeCell ref="HC7:HD7"/>
    <mergeCell ref="HE7:HF7"/>
    <mergeCell ref="HG7:HH7"/>
    <mergeCell ref="HI7:HJ7"/>
    <mergeCell ref="HW7:HX7"/>
    <mergeCell ref="HY7:HZ7"/>
    <mergeCell ref="IA7:IB7"/>
    <mergeCell ref="IC7:ID7"/>
    <mergeCell ref="GM8:GN8"/>
    <mergeCell ref="GO8:GP8"/>
    <mergeCell ref="EO8:EP8"/>
    <mergeCell ref="EQ8:ER8"/>
    <mergeCell ref="GE8:GF8"/>
    <mergeCell ref="FW8:FX8"/>
    <mergeCell ref="FY8:FZ8"/>
    <mergeCell ref="CQ8:CR8"/>
    <mergeCell ref="CI8:CJ8"/>
    <mergeCell ref="CK8:CL8"/>
    <mergeCell ref="CM8:CN8"/>
    <mergeCell ref="CO8:CP8"/>
    <mergeCell ref="CS8:CT8"/>
    <mergeCell ref="CU8:CV8"/>
    <mergeCell ref="CW8:CX8"/>
    <mergeCell ref="FM8:FN8"/>
    <mergeCell ref="FO8:FP8"/>
    <mergeCell ref="FQ8:FR8"/>
    <mergeCell ref="FA8:FB8"/>
    <mergeCell ref="EY8:EZ8"/>
    <mergeCell ref="FI8:FJ8"/>
    <mergeCell ref="FS8:FT8"/>
    <mergeCell ref="FU8:FV8"/>
    <mergeCell ref="GI8:GJ8"/>
    <mergeCell ref="FC8:FD8"/>
    <mergeCell ref="DS7:DT7"/>
    <mergeCell ref="DU7:DV7"/>
    <mergeCell ref="FK7:FL7"/>
    <mergeCell ref="EU7:EV7"/>
    <mergeCell ref="EW7:EX7"/>
    <mergeCell ref="EY7:EZ7"/>
    <mergeCell ref="FA7:FB7"/>
    <mergeCell ref="EG7:EH7"/>
    <mergeCell ref="FG7:FH7"/>
    <mergeCell ref="FI7:FJ7"/>
    <mergeCell ref="ES8:ET8"/>
    <mergeCell ref="FE8:FF8"/>
    <mergeCell ref="FG8:FH8"/>
    <mergeCell ref="DS8:DT8"/>
    <mergeCell ref="DU8:DV8"/>
    <mergeCell ref="EU8:EV8"/>
    <mergeCell ref="EW8:EX8"/>
    <mergeCell ref="FK8:FL8"/>
    <mergeCell ref="EI7:EJ7"/>
    <mergeCell ref="EK7:EL7"/>
    <mergeCell ref="EQ7:ER7"/>
    <mergeCell ref="ES7:ET7"/>
    <mergeCell ref="EM7:EN7"/>
    <mergeCell ref="DO7:DP7"/>
    <mergeCell ref="DK8:DL8"/>
    <mergeCell ref="DM8:DN8"/>
    <mergeCell ref="DQ7:DR7"/>
    <mergeCell ref="EE7:EF7"/>
    <mergeCell ref="DW7:DX7"/>
    <mergeCell ref="DY7:DZ7"/>
    <mergeCell ref="EA7:EB7"/>
    <mergeCell ref="EC7:ED7"/>
    <mergeCell ref="DK7:DL7"/>
    <mergeCell ref="DM7:DN7"/>
    <mergeCell ref="DQ8:DR8"/>
    <mergeCell ref="U8:V8"/>
    <mergeCell ref="W8:X8"/>
    <mergeCell ref="CK7:CL7"/>
    <mergeCell ref="BO8:BP8"/>
    <mergeCell ref="BQ8:BR8"/>
    <mergeCell ref="BU8:BV8"/>
    <mergeCell ref="BW8:BX8"/>
    <mergeCell ref="BY8:BZ8"/>
    <mergeCell ref="CA8:CB8"/>
    <mergeCell ref="Y8:Z8"/>
    <mergeCell ref="AA8:AB8"/>
    <mergeCell ref="AC8:AD8"/>
    <mergeCell ref="AE8:AF8"/>
    <mergeCell ref="AG8:AH8"/>
    <mergeCell ref="CC8:CD8"/>
    <mergeCell ref="CE8:CF8"/>
    <mergeCell ref="CG8:CH8"/>
    <mergeCell ref="AQ7:AR7"/>
    <mergeCell ref="BK7:BL7"/>
    <mergeCell ref="BM7:BN7"/>
    <mergeCell ref="BO7:BP7"/>
    <mergeCell ref="BQ7:BR7"/>
    <mergeCell ref="AY7:AZ7"/>
    <mergeCell ref="BA7:BB7"/>
    <mergeCell ref="Q7:R7"/>
    <mergeCell ref="BS7:BT7"/>
    <mergeCell ref="BU7:BV7"/>
    <mergeCell ref="CI7:CJ7"/>
    <mergeCell ref="BC7:BD7"/>
    <mergeCell ref="BE7:BF7"/>
    <mergeCell ref="BG7:BH7"/>
    <mergeCell ref="BI7:BJ7"/>
    <mergeCell ref="BY7:BZ7"/>
    <mergeCell ref="W7:X7"/>
    <mergeCell ref="BW7:BX7"/>
    <mergeCell ref="IU7:IV7"/>
    <mergeCell ref="A8:E8"/>
    <mergeCell ref="F8:G8"/>
    <mergeCell ref="I8:J8"/>
    <mergeCell ref="K8:L8"/>
    <mergeCell ref="M8:N8"/>
    <mergeCell ref="O8:P8"/>
    <mergeCell ref="AI8:AJ8"/>
    <mergeCell ref="AU8:AV8"/>
    <mergeCell ref="AM8:AN8"/>
    <mergeCell ref="AO8:AP8"/>
    <mergeCell ref="AQ8:AR8"/>
    <mergeCell ref="AS8:AT8"/>
    <mergeCell ref="AK8:AL8"/>
    <mergeCell ref="AW8:AX8"/>
    <mergeCell ref="AY8:AZ8"/>
    <mergeCell ref="BA8:BB8"/>
    <mergeCell ref="BC8:BD8"/>
    <mergeCell ref="BE8:BF8"/>
    <mergeCell ref="BS8:BT8"/>
    <mergeCell ref="BG8:BH8"/>
    <mergeCell ref="BI8:BJ8"/>
    <mergeCell ref="BK8:BL8"/>
    <mergeCell ref="BM8:BN8"/>
    <mergeCell ref="GW8:GX8"/>
    <mergeCell ref="GA8:GB8"/>
    <mergeCell ref="GC8:GD8"/>
    <mergeCell ref="HM7:HN7"/>
    <mergeCell ref="IO7:IP7"/>
    <mergeCell ref="IQ7:IR7"/>
    <mergeCell ref="IS7:IT7"/>
    <mergeCell ref="GG8:GH8"/>
    <mergeCell ref="GG7:GH7"/>
    <mergeCell ref="HK7:HL7"/>
    <mergeCell ref="GM7:GN7"/>
    <mergeCell ref="GO7:GP7"/>
    <mergeCell ref="HC8:HD8"/>
    <mergeCell ref="HE8:HF8"/>
    <mergeCell ref="HG8:HH8"/>
    <mergeCell ref="HI8:HJ8"/>
    <mergeCell ref="HK8:HL8"/>
    <mergeCell ref="IQ8:IR8"/>
    <mergeCell ref="IS8:IT8"/>
    <mergeCell ref="IA8:IB8"/>
    <mergeCell ref="GY8:GZ8"/>
    <mergeCell ref="HA8:HB8"/>
    <mergeCell ref="GU8:GV8"/>
    <mergeCell ref="GK8:GL8"/>
    <mergeCell ref="CY8:CZ8"/>
    <mergeCell ref="DA8:DB8"/>
    <mergeCell ref="DO8:DP8"/>
    <mergeCell ref="DC8:DD8"/>
    <mergeCell ref="DE8:DF8"/>
    <mergeCell ref="DW8:DX8"/>
    <mergeCell ref="DY8:DZ8"/>
    <mergeCell ref="EM8:EN8"/>
    <mergeCell ref="EE8:EF8"/>
    <mergeCell ref="EG8:EH8"/>
    <mergeCell ref="EI8:EJ8"/>
    <mergeCell ref="EK8:EL8"/>
    <mergeCell ref="EA8:EB8"/>
    <mergeCell ref="EC8:ED8"/>
    <mergeCell ref="DG8:DH8"/>
    <mergeCell ref="DI8:DJ8"/>
    <mergeCell ref="B14:C14"/>
    <mergeCell ref="A18:E18"/>
    <mergeCell ref="B15:C15"/>
    <mergeCell ref="B16:C16"/>
    <mergeCell ref="B17:C17"/>
    <mergeCell ref="IU8:IV8"/>
    <mergeCell ref="IC8:ID8"/>
    <mergeCell ref="IE8:IF8"/>
    <mergeCell ref="IO8:IP8"/>
    <mergeCell ref="IM8:IN8"/>
    <mergeCell ref="IG8:IH8"/>
    <mergeCell ref="II8:IJ8"/>
    <mergeCell ref="D11:D12"/>
    <mergeCell ref="HO8:HP8"/>
    <mergeCell ref="HQ8:HR8"/>
    <mergeCell ref="HS8:HT8"/>
    <mergeCell ref="IK8:IL8"/>
    <mergeCell ref="HM8:HN8"/>
    <mergeCell ref="A10:G10"/>
    <mergeCell ref="GQ8:GR8"/>
    <mergeCell ref="GS8:GT8"/>
    <mergeCell ref="HU8:HV8"/>
    <mergeCell ref="HW8:HX8"/>
    <mergeCell ref="HY8:HZ8"/>
  </mergeCells>
  <pageMargins left="1.2598425196850394" right="0.51181102362204722" top="1.1811023622047245" bottom="0.39370078740157483" header="0.31496062992125984" footer="0.31496062992125984"/>
  <pageSetup paperSize="9" orientation="landscape" r:id="rId2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Insumos - Uniforme</vt:lpstr>
      <vt:lpstr>1 - Recepção - URSP</vt:lpstr>
      <vt:lpstr>2 - Apoio Adm - URSP</vt:lpstr>
      <vt:lpstr>3 - Apoio Adm - Tietê</vt:lpstr>
      <vt:lpstr>4 - Apoio Adm - Roseira</vt:lpstr>
      <vt:lpstr>VALOR GLOBAL</vt:lpstr>
      <vt:lpstr>'1 - Recepção - URSP'!Area_de_impressao</vt:lpstr>
      <vt:lpstr>'2 - Apoio Adm - URSP'!Area_de_impressao</vt:lpstr>
      <vt:lpstr>'3 - Apoio Adm - Tietê'!Area_de_impressao</vt:lpstr>
      <vt:lpstr>'4 - Apoio Adm - Roseira'!Area_de_impressao</vt:lpstr>
      <vt:lpstr>'Insumos - Uniforme'!Area_de_impressao</vt:lpstr>
      <vt:lpstr>'VALOR GLOBAL'!Area_de_impressao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carlos.eb.santos</dc:creator>
  <cp:lastModifiedBy>Carlos Santos</cp:lastModifiedBy>
  <cp:lastPrinted>2019-08-14T20:13:31Z</cp:lastPrinted>
  <dcterms:created xsi:type="dcterms:W3CDTF">2011-04-19T14:09:41Z</dcterms:created>
  <dcterms:modified xsi:type="dcterms:W3CDTF">2021-08-30T21:57:43Z</dcterms:modified>
</cp:coreProperties>
</file>