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C\Bruno ANTT\TAC (planihas no site 2014, 2015 e 2016)\2016\Fevereiro 2016\"/>
    </mc:Choice>
  </mc:AlternateContent>
  <bookViews>
    <workbookView xWindow="165" yWindow="-60" windowWidth="12240" windowHeight="5460"/>
  </bookViews>
  <sheets>
    <sheet name="Planalto Sul" sheetId="1" r:id="rId1"/>
  </sheets>
  <definedNames>
    <definedName name="_xlnm._FilterDatabase" localSheetId="0" hidden="1">'Planalto Sul'!$A$5:$BE$48</definedName>
    <definedName name="_xlnm.Print_Area" localSheetId="0">'Planalto Sul'!$A$1:$BD$76</definedName>
    <definedName name="_xlnm.Print_Titles" localSheetId="0">'Planalto Sul'!$B:$J,'Planalto Sul'!$4:$5</definedName>
  </definedNames>
  <calcPr calcId="152511"/>
</workbook>
</file>

<file path=xl/calcChain.xml><?xml version="1.0" encoding="utf-8"?>
<calcChain xmlns="http://schemas.openxmlformats.org/spreadsheetml/2006/main">
  <c r="BA7" i="1" l="1"/>
  <c r="BA6" i="1"/>
  <c r="BA14" i="1" l="1"/>
  <c r="BA8" i="1"/>
  <c r="BA9" i="1"/>
  <c r="BA10" i="1"/>
  <c r="BA11" i="1"/>
  <c r="BA12" i="1"/>
  <c r="BA13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C36" i="1" l="1"/>
  <c r="BB36" i="1" s="1"/>
  <c r="BC38" i="1"/>
  <c r="BC40" i="1"/>
  <c r="BB40" i="1" s="1"/>
  <c r="BC42" i="1"/>
  <c r="BC28" i="1"/>
  <c r="BC30" i="1"/>
  <c r="BC32" i="1"/>
  <c r="BB32" i="1" s="1"/>
  <c r="BC34" i="1"/>
  <c r="BC18" i="1"/>
  <c r="BC20" i="1"/>
  <c r="BC22" i="1"/>
  <c r="BC24" i="1"/>
  <c r="BB24" i="1" s="1"/>
  <c r="BC26" i="1"/>
  <c r="BC10" i="1"/>
  <c r="BB10" i="1" s="1"/>
  <c r="BC12" i="1"/>
  <c r="BC14" i="1"/>
  <c r="BB14" i="1" s="1"/>
  <c r="BC16" i="1"/>
  <c r="BC8" i="1"/>
  <c r="BC6" i="1"/>
  <c r="BB20" i="1" l="1"/>
  <c r="BB16" i="1"/>
  <c r="BB42" i="1"/>
  <c r="BB22" i="1"/>
  <c r="BB18" i="1"/>
  <c r="BB28" i="1"/>
  <c r="BB30" i="1"/>
  <c r="BB26" i="1"/>
  <c r="BB12" i="1"/>
  <c r="BB34" i="1"/>
  <c r="BB8" i="1"/>
  <c r="BB6" i="1"/>
  <c r="J8" i="1"/>
  <c r="J10" i="1"/>
  <c r="J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6" i="1"/>
</calcChain>
</file>

<file path=xl/comments1.xml><?xml version="1.0" encoding="utf-8"?>
<comments xmlns="http://schemas.openxmlformats.org/spreadsheetml/2006/main">
  <authors>
    <author>Bruno de Sa Matias</author>
  </authors>
  <commentList>
    <comment ref="AX11" authorId="0" shapeId="0">
      <text>
        <r>
          <rPr>
            <b/>
            <sz val="9"/>
            <color indexed="81"/>
            <rFont val="Segoe UI"/>
            <charset val="1"/>
          </rPr>
          <t>Bruno de Sa Matias:</t>
        </r>
        <r>
          <rPr>
            <sz val="9"/>
            <color indexed="81"/>
            <rFont val="Segoe UI"/>
            <charset val="1"/>
          </rPr>
          <t xml:space="preserve">
a URSP informou um % de 7,7, porém foi inserido 7,65 para fechar 100%.</t>
        </r>
      </text>
    </comment>
    <comment ref="AY15" authorId="0" shapeId="0">
      <text>
        <r>
          <rPr>
            <b/>
            <sz val="9"/>
            <color indexed="81"/>
            <rFont val="Segoe UI"/>
            <charset val="1"/>
          </rPr>
          <t>Bruno de Sa Matias:</t>
        </r>
        <r>
          <rPr>
            <sz val="9"/>
            <color indexed="81"/>
            <rFont val="Segoe UI"/>
            <charset val="1"/>
          </rPr>
          <t xml:space="preserve">
Foi informado 1% no P.T da URSC para fev/16, porém foi inserido 0,99% para a obra fechar 100%.</t>
        </r>
      </text>
    </comment>
    <comment ref="AK19" authorId="0" shapeId="0">
      <text>
        <r>
          <rPr>
            <b/>
            <sz val="9"/>
            <color indexed="81"/>
            <rFont val="Tahoma"/>
            <family val="2"/>
          </rPr>
          <t>Bruno de Sa Matias:</t>
        </r>
        <r>
          <rPr>
            <sz val="9"/>
            <color indexed="81"/>
            <rFont val="Tahoma"/>
            <family val="2"/>
          </rPr>
          <t xml:space="preserve">
Foi informado pela UR um % de 2,88, porém foi inserido 2,87 para fechar 100%</t>
        </r>
      </text>
    </comment>
    <comment ref="AV23" authorId="0" shapeId="0">
      <text>
        <r>
          <rPr>
            <b/>
            <sz val="9"/>
            <color indexed="81"/>
            <rFont val="Segoe UI"/>
            <charset val="1"/>
          </rPr>
          <t>Bruno de Sa Matias:</t>
        </r>
        <r>
          <rPr>
            <sz val="9"/>
            <color indexed="81"/>
            <rFont val="Segoe UI"/>
            <charset val="1"/>
          </rPr>
          <t xml:space="preserve">
O P.T da URSP informa um % de 0,23, porém, foi inserido 0,21% para a obra fechar 100%</t>
        </r>
      </text>
    </comment>
    <comment ref="AQ25" authorId="0" shapeId="0">
      <text>
        <r>
          <rPr>
            <b/>
            <sz val="9"/>
            <color indexed="81"/>
            <rFont val="Segoe UI"/>
            <charset val="1"/>
          </rPr>
          <t>Bruno de Sa Matias:</t>
        </r>
        <r>
          <rPr>
            <sz val="9"/>
            <color indexed="81"/>
            <rFont val="Segoe UI"/>
            <charset val="1"/>
          </rPr>
          <t xml:space="preserve">
o P.T da URSP informa 1,19%, porém foi inserido 1,17% para fechar 100%</t>
        </r>
      </text>
    </comment>
    <comment ref="AT37" authorId="0" shapeId="0">
      <text>
        <r>
          <rPr>
            <b/>
            <sz val="9"/>
            <color indexed="81"/>
            <rFont val="Segoe UI"/>
            <charset val="1"/>
          </rPr>
          <t>Bruno de Sa Matias:</t>
        </r>
        <r>
          <rPr>
            <sz val="9"/>
            <color indexed="81"/>
            <rFont val="Segoe UI"/>
            <charset val="1"/>
          </rPr>
          <t xml:space="preserve">
O PT. Informa um % de 3,20, ficando com a obra concluída em 100,02. Por isso foi inserido 3,18% para que feche 100%</t>
        </r>
      </text>
    </comment>
  </commentList>
</comments>
</file>

<file path=xl/sharedStrings.xml><?xml version="1.0" encoding="utf-8"?>
<sst xmlns="http://schemas.openxmlformats.org/spreadsheetml/2006/main" count="254" uniqueCount="106">
  <si>
    <t>Descrição</t>
  </si>
  <si>
    <t>Km Inicial</t>
  </si>
  <si>
    <t>Km Final</t>
  </si>
  <si>
    <t>Projeto Executivo</t>
  </si>
  <si>
    <t>Licenciamento ambiental</t>
  </si>
  <si>
    <t>Proposta de Declaração de Utilidade Pública</t>
  </si>
  <si>
    <t>SITUAÇÃO</t>
  </si>
  <si>
    <t>CRONOGRAMA PROPOSTO OU EXECUTADO</t>
  </si>
  <si>
    <t>2014 (% DE EXECUÇÃO)</t>
  </si>
  <si>
    <t>PREVISTO</t>
  </si>
  <si>
    <t>EXECUTADO</t>
  </si>
  <si>
    <t>5.1.10.1</t>
  </si>
  <si>
    <t>BR-116/PR - km 119+425 - CURITIBA</t>
  </si>
  <si>
    <t>BR-116/PR - km 120+945 - CURITIBA / CEASA</t>
  </si>
  <si>
    <t xml:space="preserve">BR-116/PR - km 116,50 Distrito Industrial </t>
  </si>
  <si>
    <t>BR-116/PR - km 201,8 ao km 202,8/PR, na região do Rio Passa Três</t>
  </si>
  <si>
    <t>BR 116/PR km 115,2 ao km 117,3</t>
  </si>
  <si>
    <t>Pinheirinho - Fazenda Rio Grande no PR 1,44 km</t>
  </si>
  <si>
    <t>Rio Negro PR - 0,4 km</t>
  </si>
  <si>
    <t xml:space="preserve">BR-116/SC: km 1+200 - Acesso a Mafra </t>
  </si>
  <si>
    <t>2013 (% DE EXECUÇÃO) - 6º Ano de Concessão</t>
  </si>
  <si>
    <t>2015 (% DE EXECUÇÃO)</t>
  </si>
  <si>
    <t>2014 (% DE EXECUÇÃO) - 7º ano de Concessão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</si>
  <si>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</si>
  <si>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</si>
  <si>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</si>
  <si>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</si>
  <si>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</si>
  <si>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</si>
  <si>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</si>
  <si>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</si>
  <si>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</si>
  <si>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</si>
  <si>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</si>
  <si>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FEV</t>
  </si>
  <si>
    <t>Mandirituba PR - 2,5 km</t>
  </si>
  <si>
    <t>6º ANO+
INEX 5º ANO</t>
  </si>
  <si>
    <t>Data de Início
(dd/mm/aaaa)</t>
  </si>
  <si>
    <t>Data de Conclusão
(dd/mm/aaaa)</t>
  </si>
  <si>
    <t>LICENCIADO</t>
  </si>
  <si>
    <t>5.1.1</t>
  </si>
  <si>
    <t>5.1.3</t>
  </si>
  <si>
    <t>5.1.5</t>
  </si>
  <si>
    <t>5.1.11</t>
  </si>
  <si>
    <t>5.1.14</t>
  </si>
  <si>
    <t>5.1.22</t>
  </si>
  <si>
    <t>5.1.23</t>
  </si>
  <si>
    <t>5.1.24.1</t>
  </si>
  <si>
    <t>5.1.24.2</t>
  </si>
  <si>
    <t>5.2.1</t>
  </si>
  <si>
    <t>2015 (% DE EXECUÇÃO) - 8º ano de Concessão</t>
  </si>
  <si>
    <t>2016 (% DE EXECUÇÃO)</t>
  </si>
  <si>
    <t>5.1.1 Correções de Traçado (inclusive OAE'S)</t>
  </si>
  <si>
    <t>5.1.3 Execução de Ruas Laterais em Pista Simples</t>
  </si>
  <si>
    <t xml:space="preserve">5.1.5 Melhoria de Interseções Existentes  </t>
  </si>
  <si>
    <t xml:space="preserve">5.1.10 Implantação de Trevos em Desnível, com Alças, em Pista Dupla - Completo </t>
  </si>
  <si>
    <t xml:space="preserve">5.1.11 Implantação de Passagens em desnível Inferior tipo Galeria </t>
  </si>
  <si>
    <t xml:space="preserve">5.1.14 Execução de Passarelas sobre Pista Dupla </t>
  </si>
  <si>
    <t>5.1.22 Implantação de passagem em desnível com reserva para faixa exclusiva de ônibus</t>
  </si>
  <si>
    <t>5.1.23 Implantação de Interseção em desnível com reserva para faixa exclusiva de ônibus</t>
  </si>
  <si>
    <t>5.1.24.1 Reserva de espaço para corredor exclusivo de ônibus - Linha Verde - Obras de Adequação da Duplicação</t>
  </si>
  <si>
    <t>5.1.24.2 Reserva de espaço para corredor exclusivo de ônibus - Linha Verde - Adequação da Pista Central Norte - Distrito Industrial - CEASA</t>
  </si>
  <si>
    <t>5.1.2 Duplicações (inclusive OAE's) km 117,3 ao km 142,7</t>
  </si>
  <si>
    <t>APROVADO</t>
  </si>
  <si>
    <t>Duração da Obra (Dias)</t>
  </si>
  <si>
    <t>5.1.3.1</t>
  </si>
  <si>
    <t>5.1.3.4</t>
  </si>
  <si>
    <t>5.1.3.2.2</t>
  </si>
  <si>
    <t>5.1.3.3</t>
  </si>
  <si>
    <t>5.1.1.1</t>
  </si>
  <si>
    <t>5.1.5.4</t>
  </si>
  <si>
    <t>5.1.5.5</t>
  </si>
  <si>
    <t>5.1.5.6</t>
  </si>
  <si>
    <t>5.1.14.6</t>
  </si>
  <si>
    <t>5.1.14.3</t>
  </si>
  <si>
    <t>5.1.14.4</t>
  </si>
  <si>
    <t>% Realizado até o 5º ano</t>
  </si>
  <si>
    <t>5.1.11.1</t>
  </si>
  <si>
    <t>5.1.24</t>
  </si>
  <si>
    <t>5.2.1.1</t>
  </si>
  <si>
    <t>Item do PER</t>
  </si>
  <si>
    <t>NÃO SE APLICA</t>
  </si>
  <si>
    <t>PUBLICADO</t>
  </si>
  <si>
    <t>Mafra/SC - 7,38 km</t>
  </si>
  <si>
    <t xml:space="preserve">BR 116/PR: km 191+800 - Campo do Tenente - Entr. PR-427 (p/ Lapa) </t>
  </si>
  <si>
    <t xml:space="preserve">BR 116/PR: km 208+800  - Acesso a Rio Negro </t>
  </si>
  <si>
    <t>BR 116/PR - km 127,6</t>
  </si>
  <si>
    <t>BR 116/PR - km 131,8</t>
  </si>
  <si>
    <t xml:space="preserve">5.1.10.1 </t>
  </si>
  <si>
    <t xml:space="preserve">5.1.10.2 </t>
  </si>
  <si>
    <t xml:space="preserve">BR 116/PR - Fazenda Rio Grande - PR km 128,7 </t>
  </si>
  <si>
    <r>
      <t>BR-116/PR - km 115+810 - CURITIBA / CEASA</t>
    </r>
    <r>
      <rPr>
        <b/>
        <sz val="16"/>
        <color theme="1"/>
        <rFont val="Arial"/>
        <family val="2"/>
      </rPr>
      <t xml:space="preserve"> </t>
    </r>
  </si>
  <si>
    <t>BR -116/PR - km 117+500 Vila Pompéia</t>
  </si>
  <si>
    <t>BR 116/PR km 115,2 ao km 126,669</t>
  </si>
  <si>
    <t>km 117+300 ao km 124+560</t>
  </si>
  <si>
    <t xml:space="preserve">% acumulado </t>
  </si>
  <si>
    <t>% Previsto e Executado no TAC</t>
  </si>
  <si>
    <t>Situação</t>
  </si>
  <si>
    <t>% total executado</t>
  </si>
  <si>
    <t xml:space="preserve">LICENCIADO </t>
  </si>
  <si>
    <t>PUBLICADO (13/05/2014)</t>
  </si>
  <si>
    <t>PUBLICADO (13/08/2014)</t>
  </si>
  <si>
    <t>CONCLUÍDA</t>
  </si>
  <si>
    <t>PUBLICADO (original, 1ª e 2ª  complementares)</t>
  </si>
  <si>
    <t>PUBLICADO (01/04/2015)</t>
  </si>
  <si>
    <t>* Valores atualizados até fevereiro/2016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</si>
</sst>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6"/>
      <name val="Arial"/>
      <family val="2"/>
    </font>
    <font>
      <b/>
      <sz val="2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6"/>
      <color theme="3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Border="1"/>
    <xf numFmtId="0" fontId="5" fillId="0" borderId="0" xfId="0" applyFont="1" applyAlignment="1">
      <alignment horizontal="center" vertical="center"/>
    </xf>
    <xf numFmtId="0" fontId="1" fillId="0" borderId="6" xfId="0" applyFont="1" applyBorder="1"/>
    <xf numFmtId="0" fontId="1" fillId="4" borderId="0" xfId="0" applyFont="1" applyFill="1"/>
    <xf numFmtId="0" fontId="1" fillId="4" borderId="0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1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0" xfId="0" applyFont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4" fillId="2" borderId="3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3" fontId="15" fillId="4" borderId="37" xfId="0" applyNumberFormat="1" applyFont="1" applyFill="1" applyBorder="1" applyAlignment="1">
      <alignment horizontal="center" vertical="center" wrapText="1"/>
    </xf>
    <xf numFmtId="10" fontId="16" fillId="4" borderId="36" xfId="2" applyNumberFormat="1" applyFont="1" applyFill="1" applyBorder="1" applyAlignment="1">
      <alignment horizontal="center" vertical="center"/>
    </xf>
    <xf numFmtId="10" fontId="3" fillId="4" borderId="36" xfId="2" applyNumberFormat="1" applyFont="1" applyFill="1" applyBorder="1" applyAlignment="1">
      <alignment horizontal="center" vertical="center"/>
    </xf>
    <xf numFmtId="10" fontId="8" fillId="4" borderId="12" xfId="0" applyNumberFormat="1" applyFont="1" applyFill="1" applyBorder="1" applyAlignment="1">
      <alignment horizontal="center" vertical="center"/>
    </xf>
    <xf numFmtId="10" fontId="9" fillId="4" borderId="1" xfId="0" applyNumberFormat="1" applyFont="1" applyFill="1" applyBorder="1" applyAlignment="1">
      <alignment horizontal="center" vertical="center"/>
    </xf>
    <xf numFmtId="10" fontId="8" fillId="4" borderId="3" xfId="0" applyNumberFormat="1" applyFont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10" fontId="8" fillId="4" borderId="8" xfId="0" applyNumberFormat="1" applyFont="1" applyFill="1" applyBorder="1" applyAlignment="1">
      <alignment horizontal="center" vertical="center"/>
    </xf>
    <xf numFmtId="10" fontId="8" fillId="4" borderId="5" xfId="0" applyNumberFormat="1" applyFont="1" applyFill="1" applyBorder="1" applyAlignment="1">
      <alignment horizontal="center" vertical="center"/>
    </xf>
    <xf numFmtId="10" fontId="6" fillId="4" borderId="0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 vertical="center"/>
    </xf>
    <xf numFmtId="10" fontId="6" fillId="4" borderId="0" xfId="0" applyNumberFormat="1" applyFont="1" applyFill="1" applyBorder="1" applyAlignment="1">
      <alignment horizontal="center" wrapText="1"/>
    </xf>
    <xf numFmtId="10" fontId="9" fillId="4" borderId="12" xfId="0" applyNumberFormat="1" applyFont="1" applyFill="1" applyBorder="1" applyAlignment="1">
      <alignment horizontal="center" vertical="center"/>
    </xf>
    <xf numFmtId="10" fontId="9" fillId="4" borderId="3" xfId="0" applyNumberFormat="1" applyFont="1" applyFill="1" applyBorder="1" applyAlignment="1">
      <alignment horizontal="center" vertical="center"/>
    </xf>
    <xf numFmtId="10" fontId="8" fillId="4" borderId="15" xfId="0" applyNumberFormat="1" applyFont="1" applyFill="1" applyBorder="1" applyAlignment="1">
      <alignment horizontal="center" vertical="center"/>
    </xf>
    <xf numFmtId="10" fontId="9" fillId="4" borderId="15" xfId="0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14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0" fillId="0" borderId="0" xfId="0" applyNumberFormat="1"/>
    <xf numFmtId="10" fontId="1" fillId="0" borderId="0" xfId="2" applyNumberFormat="1" applyFont="1" applyFill="1" applyBorder="1" applyAlignment="1">
      <alignment horizontal="center" vertical="center"/>
    </xf>
    <xf numFmtId="10" fontId="1" fillId="0" borderId="0" xfId="0" applyNumberFormat="1" applyFont="1" applyBorder="1"/>
    <xf numFmtId="9" fontId="17" fillId="0" borderId="35" xfId="2" applyNumberFormat="1" applyFont="1" applyFill="1" applyBorder="1" applyAlignment="1">
      <alignment horizontal="center" vertical="center" wrapText="1"/>
    </xf>
    <xf numFmtId="10" fontId="1" fillId="4" borderId="1" xfId="2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0" fontId="4" fillId="2" borderId="38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10" fontId="12" fillId="4" borderId="15" xfId="0" applyNumberFormat="1" applyFont="1" applyFill="1" applyBorder="1" applyAlignment="1">
      <alignment horizontal="center" vertical="center"/>
    </xf>
    <xf numFmtId="10" fontId="12" fillId="4" borderId="26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3" fontId="4" fillId="5" borderId="17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14" fontId="8" fillId="3" borderId="1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0" fontId="12" fillId="4" borderId="28" xfId="0" applyNumberFormat="1" applyFont="1" applyFill="1" applyBorder="1" applyAlignment="1">
      <alignment horizontal="center" vertical="center"/>
    </xf>
  </cellXfs>
  <cellStyles count="3">
    <cellStyle name="Moeda 2" xfId="1"/>
    <cellStyle name="Normal" xfId="0" builtinId="0"/>
    <cellStyle name="Porcentagem" xfId="2" builtinId="5"/>
  </cellStyles>
  <dxfs count="31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237837</xdr:colOff>
      <xdr:row>0</xdr:row>
      <xdr:rowOff>0</xdr:rowOff>
    </xdr:from>
    <xdr:to>
      <xdr:col>2</xdr:col>
      <xdr:colOff>37813</xdr:colOff>
      <xdr:row>2</xdr:row>
      <xdr:rowOff>205876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37" y="0"/>
          <a:ext cx="1450976" cy="71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48"/>
  <sheetViews>
    <sheetView tabSelected="1" zoomScale="55" zoomScaleNormal="55" zoomScaleSheetLayoutView="75" workbookViewId="0">
      <selection activeCell="B4" sqref="B4:D5"/>
    </sheetView>
  </sheetViews>
  <sheetFormatPr defaultColWidth="17.7109375" defaultRowHeight="18.75" x14ac:dyDescent="0.3"/>
  <cols>
    <col min="1" max="1" width="7.28515625" style="1" customWidth="1"/>
    <col min="2" max="2" width="24.7109375" style="1" customWidth="1"/>
    <col min="3" max="3" width="9.140625" style="1" customWidth="1"/>
    <col min="4" max="4" width="12.7109375" style="1" customWidth="1"/>
    <col min="5" max="5" width="31.7109375" style="10" customWidth="1"/>
    <col min="6" max="7" width="17.7109375" style="10" customWidth="1"/>
    <col min="8" max="8" width="28.7109375" style="10" customWidth="1"/>
    <col min="9" max="9" width="29.7109375" style="10" customWidth="1"/>
    <col min="10" max="10" width="33.5703125" style="10" customWidth="1"/>
    <col min="11" max="11" width="22.42578125" style="10" customWidth="1"/>
    <col min="12" max="12" width="17" style="10" customWidth="1"/>
    <col min="13" max="13" width="21.7109375" style="10" customWidth="1"/>
    <col min="14" max="14" width="33.140625" style="10" customWidth="1"/>
    <col min="15" max="15" width="25.7109375" style="14" customWidth="1"/>
    <col min="16" max="25" width="17.7109375" style="1" customWidth="1"/>
    <col min="26" max="27" width="20.85546875" style="1" customWidth="1"/>
    <col min="28" max="37" width="17.7109375" style="1" customWidth="1"/>
    <col min="38" max="38" width="26.5703125" style="1" customWidth="1"/>
    <col min="39" max="39" width="32.5703125" style="1" customWidth="1"/>
    <col min="40" max="49" width="17.7109375" style="1" customWidth="1"/>
    <col min="50" max="50" width="26.5703125" style="1" customWidth="1"/>
    <col min="51" max="51" width="26" style="1" customWidth="1"/>
    <col min="52" max="52" width="22.7109375" style="1" customWidth="1"/>
    <col min="53" max="53" width="24.5703125" style="1" customWidth="1"/>
    <col min="54" max="54" width="27" style="1" customWidth="1"/>
    <col min="55" max="55" width="21.140625" style="1" customWidth="1"/>
    <col min="56" max="56" width="17.7109375" style="1"/>
    <col min="57" max="57" width="108.85546875" style="1" bestFit="1" customWidth="1"/>
    <col min="58" max="16384" width="17.7109375" style="1"/>
  </cols>
  <sheetData>
    <row r="1" spans="1:55" s="5" customFormat="1" ht="22.5" customHeight="1" x14ac:dyDescent="0.3">
      <c r="A1" s="4"/>
      <c r="B1" s="4"/>
      <c r="C1" s="93"/>
      <c r="D1" s="93"/>
      <c r="E1" s="93"/>
      <c r="F1" s="93"/>
      <c r="G1" s="93"/>
      <c r="H1" s="93"/>
      <c r="I1" s="2"/>
      <c r="J1" s="2"/>
      <c r="K1" s="2"/>
      <c r="L1" s="2"/>
      <c r="M1" s="2"/>
      <c r="N1" s="2"/>
      <c r="O1" s="1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5" s="5" customFormat="1" ht="17.25" customHeight="1" x14ac:dyDescent="0.3">
      <c r="C2" s="2"/>
      <c r="D2" s="2"/>
      <c r="E2" s="24" t="s">
        <v>105</v>
      </c>
      <c r="F2" s="2"/>
      <c r="G2" s="2"/>
      <c r="H2" s="2"/>
      <c r="I2" s="2"/>
      <c r="J2" s="2"/>
      <c r="K2" s="2"/>
      <c r="L2" s="2"/>
      <c r="M2" s="2"/>
      <c r="N2" s="2"/>
      <c r="O2" s="1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5" s="5" customFormat="1" ht="27" customHeight="1" thickBo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"/>
    </row>
    <row r="4" spans="1:55" s="15" customFormat="1" ht="45" customHeight="1" x14ac:dyDescent="0.3">
      <c r="A4" s="6"/>
      <c r="B4" s="87" t="s">
        <v>80</v>
      </c>
      <c r="C4" s="88"/>
      <c r="D4" s="89"/>
      <c r="E4" s="110" t="s">
        <v>0</v>
      </c>
      <c r="F4" s="94" t="s">
        <v>1</v>
      </c>
      <c r="G4" s="94" t="s">
        <v>2</v>
      </c>
      <c r="H4" s="94" t="s">
        <v>7</v>
      </c>
      <c r="I4" s="94"/>
      <c r="J4" s="94"/>
      <c r="K4" s="11" t="s">
        <v>3</v>
      </c>
      <c r="L4" s="11" t="s">
        <v>4</v>
      </c>
      <c r="M4" s="12" t="s">
        <v>5</v>
      </c>
      <c r="N4" s="65" t="s">
        <v>76</v>
      </c>
      <c r="O4" s="114" t="s">
        <v>36</v>
      </c>
      <c r="P4" s="113" t="s">
        <v>20</v>
      </c>
      <c r="Q4" s="113"/>
      <c r="R4" s="113"/>
      <c r="S4" s="113"/>
      <c r="T4" s="113"/>
      <c r="U4" s="113"/>
      <c r="V4" s="113"/>
      <c r="W4" s="113"/>
      <c r="X4" s="113"/>
      <c r="Y4" s="113"/>
      <c r="Z4" s="113" t="s">
        <v>8</v>
      </c>
      <c r="AA4" s="116"/>
      <c r="AB4" s="117" t="s">
        <v>22</v>
      </c>
      <c r="AC4" s="113"/>
      <c r="AD4" s="113"/>
      <c r="AE4" s="113"/>
      <c r="AF4" s="113"/>
      <c r="AG4" s="113"/>
      <c r="AH4" s="113"/>
      <c r="AI4" s="113"/>
      <c r="AJ4" s="113"/>
      <c r="AK4" s="113"/>
      <c r="AL4" s="113" t="s">
        <v>21</v>
      </c>
      <c r="AM4" s="116"/>
      <c r="AN4" s="117" t="s">
        <v>50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 t="s">
        <v>51</v>
      </c>
      <c r="AY4" s="116"/>
      <c r="AZ4" s="60" t="s">
        <v>95</v>
      </c>
      <c r="BA4" s="60"/>
      <c r="BB4" s="60"/>
      <c r="BC4" s="60"/>
    </row>
    <row r="5" spans="1:55" s="16" customFormat="1" ht="71.25" customHeight="1" thickBot="1" x14ac:dyDescent="0.35">
      <c r="A5" s="7"/>
      <c r="B5" s="90"/>
      <c r="C5" s="91"/>
      <c r="D5" s="92"/>
      <c r="E5" s="111"/>
      <c r="F5" s="112"/>
      <c r="G5" s="112"/>
      <c r="H5" s="19" t="s">
        <v>37</v>
      </c>
      <c r="I5" s="19" t="s">
        <v>38</v>
      </c>
      <c r="J5" s="19" t="s">
        <v>64</v>
      </c>
      <c r="K5" s="19" t="s">
        <v>6</v>
      </c>
      <c r="L5" s="19" t="s">
        <v>6</v>
      </c>
      <c r="M5" s="20" t="s">
        <v>6</v>
      </c>
      <c r="N5" s="66"/>
      <c r="O5" s="115"/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X5" s="21" t="s">
        <v>31</v>
      </c>
      <c r="Y5" s="21" t="s">
        <v>32</v>
      </c>
      <c r="Z5" s="21" t="s">
        <v>33</v>
      </c>
      <c r="AA5" s="22" t="s">
        <v>34</v>
      </c>
      <c r="AB5" s="23" t="s">
        <v>23</v>
      </c>
      <c r="AC5" s="21" t="s">
        <v>24</v>
      </c>
      <c r="AD5" s="21" t="s">
        <v>25</v>
      </c>
      <c r="AE5" s="21" t="s">
        <v>26</v>
      </c>
      <c r="AF5" s="21" t="s">
        <v>27</v>
      </c>
      <c r="AG5" s="21" t="s">
        <v>28</v>
      </c>
      <c r="AH5" s="21" t="s">
        <v>29</v>
      </c>
      <c r="AI5" s="21" t="s">
        <v>30</v>
      </c>
      <c r="AJ5" s="21" t="s">
        <v>31</v>
      </c>
      <c r="AK5" s="21" t="s">
        <v>32</v>
      </c>
      <c r="AL5" s="21" t="s">
        <v>33</v>
      </c>
      <c r="AM5" s="22" t="s">
        <v>34</v>
      </c>
      <c r="AN5" s="23" t="s">
        <v>23</v>
      </c>
      <c r="AO5" s="21" t="s">
        <v>24</v>
      </c>
      <c r="AP5" s="21" t="s">
        <v>25</v>
      </c>
      <c r="AQ5" s="21" t="s">
        <v>26</v>
      </c>
      <c r="AR5" s="21" t="s">
        <v>27</v>
      </c>
      <c r="AS5" s="21" t="s">
        <v>28</v>
      </c>
      <c r="AT5" s="21" t="s">
        <v>29</v>
      </c>
      <c r="AU5" s="21" t="s">
        <v>30</v>
      </c>
      <c r="AV5" s="21" t="s">
        <v>31</v>
      </c>
      <c r="AW5" s="21" t="s">
        <v>32</v>
      </c>
      <c r="AX5" s="21" t="s">
        <v>33</v>
      </c>
      <c r="AY5" s="22" t="s">
        <v>34</v>
      </c>
      <c r="AZ5" s="61" t="s">
        <v>96</v>
      </c>
      <c r="BA5" s="62"/>
      <c r="BB5" s="29" t="s">
        <v>97</v>
      </c>
      <c r="BC5" s="30" t="s">
        <v>98</v>
      </c>
    </row>
    <row r="6" spans="1:55" s="17" customFormat="1" ht="60" customHeight="1" x14ac:dyDescent="0.3">
      <c r="A6" s="8"/>
      <c r="B6" s="81" t="s">
        <v>52</v>
      </c>
      <c r="C6" s="85" t="s">
        <v>40</v>
      </c>
      <c r="D6" s="85" t="s">
        <v>69</v>
      </c>
      <c r="E6" s="97" t="s">
        <v>15</v>
      </c>
      <c r="F6" s="97">
        <v>201.8</v>
      </c>
      <c r="G6" s="97">
        <v>202.8</v>
      </c>
      <c r="H6" s="95">
        <v>41409</v>
      </c>
      <c r="I6" s="95">
        <v>41684</v>
      </c>
      <c r="J6" s="97">
        <f>I6-H6</f>
        <v>275</v>
      </c>
      <c r="K6" s="108" t="s">
        <v>63</v>
      </c>
      <c r="L6" s="108" t="s">
        <v>81</v>
      </c>
      <c r="M6" s="108" t="s">
        <v>81</v>
      </c>
      <c r="N6" s="118">
        <v>0</v>
      </c>
      <c r="O6" s="25" t="s">
        <v>9</v>
      </c>
      <c r="P6" s="37"/>
      <c r="Q6" s="37"/>
      <c r="R6" s="37">
        <v>5.0000000000000001E-3</v>
      </c>
      <c r="S6" s="37">
        <v>1.7000000000000001E-2</v>
      </c>
      <c r="T6" s="37">
        <v>3.0499999999999999E-2</v>
      </c>
      <c r="U6" s="37">
        <v>6.5000000000000002E-2</v>
      </c>
      <c r="V6" s="37">
        <v>7.3499999999999996E-2</v>
      </c>
      <c r="W6" s="37">
        <v>0.1565</v>
      </c>
      <c r="X6" s="37">
        <v>0.14499999999999999</v>
      </c>
      <c r="Y6" s="37">
        <v>0.16750000000000001</v>
      </c>
      <c r="Z6" s="37">
        <v>0.215</v>
      </c>
      <c r="AA6" s="37">
        <v>0.125</v>
      </c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  <c r="AZ6" s="31" t="s">
        <v>9</v>
      </c>
      <c r="BA6" s="33">
        <f>SUM($V6:AY6)</f>
        <v>0.88249999999999995</v>
      </c>
      <c r="BB6" s="58" t="str">
        <f>IF(BA7&lt;BA6,"ATRASADA",IF(BA7=0,"OBRA A INICIAR",IF(BC6&gt;=1,"CONCLUÍDA",IF(BA7&gt;BA6,"ADIANTADA","CONFORME O PREVISTO"))))</f>
        <v>CONCLUÍDA</v>
      </c>
      <c r="BC6" s="59">
        <f>SUM(P7:AY7)+N6</f>
        <v>0.99999999999999989</v>
      </c>
    </row>
    <row r="7" spans="1:55" s="17" customFormat="1" ht="60" customHeight="1" thickBot="1" x14ac:dyDescent="0.35">
      <c r="A7" s="8"/>
      <c r="B7" s="82"/>
      <c r="C7" s="86"/>
      <c r="D7" s="86"/>
      <c r="E7" s="98"/>
      <c r="F7" s="98"/>
      <c r="G7" s="98"/>
      <c r="H7" s="96"/>
      <c r="I7" s="96"/>
      <c r="J7" s="98"/>
      <c r="K7" s="107"/>
      <c r="L7" s="107"/>
      <c r="M7" s="107"/>
      <c r="N7" s="64"/>
      <c r="O7" s="26" t="s">
        <v>10</v>
      </c>
      <c r="P7" s="35"/>
      <c r="Q7" s="35"/>
      <c r="R7" s="35">
        <v>5.0000000000000001E-3</v>
      </c>
      <c r="S7" s="35">
        <v>1.7000000000000001E-2</v>
      </c>
      <c r="T7" s="35">
        <v>3.0499999999999999E-2</v>
      </c>
      <c r="U7" s="35">
        <v>6.5000000000000002E-2</v>
      </c>
      <c r="V7" s="35">
        <v>9.2999999999999999E-2</v>
      </c>
      <c r="W7" s="35">
        <v>0.15479999999999999</v>
      </c>
      <c r="X7" s="35">
        <v>0.17730000000000001</v>
      </c>
      <c r="Y7" s="35">
        <v>6.5299999999999997E-2</v>
      </c>
      <c r="Z7" s="35">
        <v>0.16750000000000001</v>
      </c>
      <c r="AA7" s="35">
        <v>4.7500000000000001E-2</v>
      </c>
      <c r="AB7" s="35">
        <v>0.01</v>
      </c>
      <c r="AC7" s="35">
        <v>4.3400000000000001E-2</v>
      </c>
      <c r="AD7" s="35">
        <v>4.4999999999999998E-2</v>
      </c>
      <c r="AE7" s="35">
        <v>3.3099999999999997E-2</v>
      </c>
      <c r="AF7" s="35">
        <v>1.2500000000000001E-2</v>
      </c>
      <c r="AG7" s="35">
        <v>1.9599999999999999E-2</v>
      </c>
      <c r="AH7" s="35">
        <v>1.35E-2</v>
      </c>
      <c r="AI7" s="35"/>
      <c r="AJ7" s="35"/>
      <c r="AK7" s="35"/>
      <c r="AL7" s="35"/>
      <c r="AM7" s="39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40"/>
      <c r="AZ7" s="32" t="s">
        <v>10</v>
      </c>
      <c r="BA7" s="34">
        <f>SUM($V7:AY7)</f>
        <v>0.88249999999999995</v>
      </c>
      <c r="BB7" s="58"/>
      <c r="BC7" s="59"/>
    </row>
    <row r="8" spans="1:55" s="17" customFormat="1" ht="60" customHeight="1" x14ac:dyDescent="0.3">
      <c r="A8" s="8"/>
      <c r="B8" s="81" t="s">
        <v>53</v>
      </c>
      <c r="C8" s="74" t="s">
        <v>41</v>
      </c>
      <c r="D8" s="74" t="s">
        <v>65</v>
      </c>
      <c r="E8" s="67" t="s">
        <v>17</v>
      </c>
      <c r="F8" s="67">
        <v>128.46</v>
      </c>
      <c r="G8" s="99">
        <v>129.24</v>
      </c>
      <c r="H8" s="95">
        <v>41562</v>
      </c>
      <c r="I8" s="95">
        <v>41790</v>
      </c>
      <c r="J8" s="97">
        <f t="shared" ref="J8" si="0">I8-H8</f>
        <v>228</v>
      </c>
      <c r="K8" s="108" t="s">
        <v>63</v>
      </c>
      <c r="L8" s="108" t="s">
        <v>39</v>
      </c>
      <c r="M8" s="108" t="s">
        <v>81</v>
      </c>
      <c r="N8" s="63">
        <v>0</v>
      </c>
      <c r="O8" s="25" t="s">
        <v>9</v>
      </c>
      <c r="P8" s="37"/>
      <c r="Q8" s="37"/>
      <c r="R8" s="37"/>
      <c r="S8" s="37"/>
      <c r="T8" s="37"/>
      <c r="U8" s="37"/>
      <c r="V8" s="41"/>
      <c r="W8" s="37">
        <v>3.9E-2</v>
      </c>
      <c r="X8" s="37">
        <v>2.5999999999999999E-2</v>
      </c>
      <c r="Y8" s="37">
        <v>7.4999999999999997E-2</v>
      </c>
      <c r="Z8" s="37">
        <v>0.1925</v>
      </c>
      <c r="AA8" s="37">
        <v>0.1825</v>
      </c>
      <c r="AB8" s="37">
        <v>0.13250000000000001</v>
      </c>
      <c r="AC8" s="37">
        <v>8.8499999999999995E-2</v>
      </c>
      <c r="AD8" s="37">
        <v>0.03</v>
      </c>
      <c r="AE8" s="37">
        <v>0.23400000000000001</v>
      </c>
      <c r="AF8" s="37"/>
      <c r="AG8" s="37"/>
      <c r="AH8" s="37"/>
      <c r="AI8" s="37"/>
      <c r="AJ8" s="37"/>
      <c r="AK8" s="37"/>
      <c r="AL8" s="37"/>
      <c r="AM8" s="38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  <c r="AZ8" s="31" t="s">
        <v>9</v>
      </c>
      <c r="BA8" s="33">
        <f>SUM($V8:AY8)</f>
        <v>1</v>
      </c>
      <c r="BB8" s="58" t="str">
        <f t="shared" ref="BB8" si="1">IF(BA9&lt;BA8,"ATRASADA",IF(BA9=0,"OBRA A INICIAR",IF(BC8&gt;=1,"CONCLUÍDA",IF(BA9&gt;BA8,"ADIANTADA","CONFORME O PREVISTO"))))</f>
        <v>CONCLUÍDA</v>
      </c>
      <c r="BC8" s="59">
        <f>SUM(P9:AY9)+N8</f>
        <v>1</v>
      </c>
    </row>
    <row r="9" spans="1:55" s="17" customFormat="1" ht="60" customHeight="1" thickBot="1" x14ac:dyDescent="0.35">
      <c r="A9" s="8"/>
      <c r="B9" s="83"/>
      <c r="C9" s="75"/>
      <c r="D9" s="78"/>
      <c r="E9" s="79"/>
      <c r="F9" s="79"/>
      <c r="G9" s="104"/>
      <c r="H9" s="101"/>
      <c r="I9" s="101"/>
      <c r="J9" s="102"/>
      <c r="K9" s="106"/>
      <c r="L9" s="106"/>
      <c r="M9" s="106"/>
      <c r="N9" s="64"/>
      <c r="O9" s="27" t="s">
        <v>10</v>
      </c>
      <c r="P9" s="42"/>
      <c r="Q9" s="42"/>
      <c r="R9" s="42"/>
      <c r="S9" s="42"/>
      <c r="T9" s="42"/>
      <c r="U9" s="42"/>
      <c r="V9" s="42"/>
      <c r="W9" s="42">
        <v>3.9E-2</v>
      </c>
      <c r="X9" s="42">
        <v>8.5500000000000007E-2</v>
      </c>
      <c r="Y9" s="42">
        <v>3.85E-2</v>
      </c>
      <c r="Z9" s="42">
        <v>4.5999999999999999E-2</v>
      </c>
      <c r="AA9" s="42">
        <v>0.13550000000000001</v>
      </c>
      <c r="AB9" s="42">
        <v>0.123</v>
      </c>
      <c r="AC9" s="42">
        <v>8.8499999999999995E-2</v>
      </c>
      <c r="AD9" s="42">
        <v>0.03</v>
      </c>
      <c r="AE9" s="42">
        <v>8.5999999999999993E-2</v>
      </c>
      <c r="AF9" s="42">
        <v>8.5000000000000006E-2</v>
      </c>
      <c r="AG9" s="42">
        <v>0.08</v>
      </c>
      <c r="AH9" s="42">
        <v>7.0400000000000004E-2</v>
      </c>
      <c r="AI9" s="42">
        <v>4.7100000000000003E-2</v>
      </c>
      <c r="AJ9" s="42">
        <v>3.3000000000000002E-2</v>
      </c>
      <c r="AK9" s="42">
        <v>1.2500000000000001E-2</v>
      </c>
      <c r="AL9" s="42"/>
      <c r="AM9" s="40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0"/>
      <c r="AZ9" s="32" t="s">
        <v>10</v>
      </c>
      <c r="BA9" s="34">
        <f>SUM($V9:AY9)</f>
        <v>1</v>
      </c>
      <c r="BB9" s="58"/>
      <c r="BC9" s="59"/>
    </row>
    <row r="10" spans="1:55" s="17" customFormat="1" ht="60" customHeight="1" x14ac:dyDescent="0.3">
      <c r="A10" s="8"/>
      <c r="B10" s="83"/>
      <c r="C10" s="75"/>
      <c r="D10" s="77" t="s">
        <v>66</v>
      </c>
      <c r="E10" s="80" t="s">
        <v>35</v>
      </c>
      <c r="F10" s="80">
        <v>138.80000000000001</v>
      </c>
      <c r="G10" s="103">
        <v>141.30000000000001</v>
      </c>
      <c r="H10" s="101">
        <v>42064</v>
      </c>
      <c r="I10" s="101">
        <v>42353</v>
      </c>
      <c r="J10" s="102">
        <f t="shared" ref="J10" si="2">I10-H10</f>
        <v>289</v>
      </c>
      <c r="K10" s="106" t="s">
        <v>63</v>
      </c>
      <c r="L10" s="106" t="s">
        <v>39</v>
      </c>
      <c r="M10" s="106" t="s">
        <v>81</v>
      </c>
      <c r="N10" s="63">
        <v>0</v>
      </c>
      <c r="O10" s="27" t="s">
        <v>9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0"/>
      <c r="AN10" s="42">
        <v>6.5000000000000002E-2</v>
      </c>
      <c r="AO10" s="42">
        <v>9.5000000000000015E-2</v>
      </c>
      <c r="AP10" s="42">
        <v>7.0000000000000007E-2</v>
      </c>
      <c r="AQ10" s="42">
        <v>0.17250000000000004</v>
      </c>
      <c r="AR10" s="42">
        <v>0.15250000000000002</v>
      </c>
      <c r="AS10" s="42">
        <v>8.6800000000000002E-2</v>
      </c>
      <c r="AT10" s="42">
        <v>0.10199999999999999</v>
      </c>
      <c r="AU10" s="42">
        <v>5.5E-2</v>
      </c>
      <c r="AV10" s="42">
        <v>0.08</v>
      </c>
      <c r="AW10" s="42">
        <v>0.1212</v>
      </c>
      <c r="AX10" s="42"/>
      <c r="AY10" s="40"/>
      <c r="AZ10" s="31" t="s">
        <v>9</v>
      </c>
      <c r="BA10" s="33">
        <f>SUM($V10:AY10)</f>
        <v>1.0000000000000002</v>
      </c>
      <c r="BB10" s="58" t="str">
        <f t="shared" ref="BB10" si="3">IF(BA11&lt;BA10,"ATRASADA",IF(BA11=0,"OBRA A INICIAR",IF(BC10&gt;=1,"CONCLUÍDA",IF(BA11&gt;BA10,"ADIANTADA","CONFORME O PREVISTO"))))</f>
        <v>CONCLUÍDA</v>
      </c>
      <c r="BC10" s="59">
        <f t="shared" ref="BC10" si="4">SUM(P11:AY11)+N10</f>
        <v>0.99999999999999989</v>
      </c>
    </row>
    <row r="11" spans="1:55" s="17" customFormat="1" ht="60" customHeight="1" thickBot="1" x14ac:dyDescent="0.35">
      <c r="A11" s="8"/>
      <c r="B11" s="83"/>
      <c r="C11" s="75"/>
      <c r="D11" s="78"/>
      <c r="E11" s="79"/>
      <c r="F11" s="79"/>
      <c r="G11" s="104"/>
      <c r="H11" s="101"/>
      <c r="I11" s="101"/>
      <c r="J11" s="102"/>
      <c r="K11" s="106"/>
      <c r="L11" s="106"/>
      <c r="M11" s="106"/>
      <c r="N11" s="64"/>
      <c r="O11" s="27" t="s">
        <v>10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>
        <v>6.7500000000000004E-2</v>
      </c>
      <c r="AI11" s="42">
        <v>8.8999999999999996E-2</v>
      </c>
      <c r="AJ11" s="42">
        <v>0.13300000000000001</v>
      </c>
      <c r="AK11" s="42">
        <v>5.6500000000000002E-2</v>
      </c>
      <c r="AL11" s="42">
        <v>3.3500000000000002E-2</v>
      </c>
      <c r="AM11" s="40">
        <v>4.0500000000000001E-2</v>
      </c>
      <c r="AN11" s="42">
        <v>3.5499999999999997E-2</v>
      </c>
      <c r="AO11" s="42">
        <v>1.7500000000000002E-2</v>
      </c>
      <c r="AP11" s="42">
        <v>2.0299999999999999E-2</v>
      </c>
      <c r="AQ11" s="42">
        <v>2.5999999999999999E-2</v>
      </c>
      <c r="AR11" s="42">
        <v>2.1999999999999999E-2</v>
      </c>
      <c r="AS11" s="42">
        <v>8.6800000000000002E-2</v>
      </c>
      <c r="AT11" s="42">
        <v>0.10199999999999999</v>
      </c>
      <c r="AU11" s="42">
        <v>5.5E-2</v>
      </c>
      <c r="AV11" s="42">
        <v>0.08</v>
      </c>
      <c r="AW11" s="42">
        <v>5.8400000000000001E-2</v>
      </c>
      <c r="AX11" s="42">
        <v>7.6499999999999999E-2</v>
      </c>
      <c r="AY11" s="40"/>
      <c r="AZ11" s="32" t="s">
        <v>10</v>
      </c>
      <c r="BA11" s="34">
        <f>SUM($V11:AY11)</f>
        <v>0.99999999999999989</v>
      </c>
      <c r="BB11" s="58"/>
      <c r="BC11" s="59"/>
    </row>
    <row r="12" spans="1:55" s="17" customFormat="1" ht="60" customHeight="1" x14ac:dyDescent="0.3">
      <c r="A12" s="8"/>
      <c r="B12" s="83"/>
      <c r="C12" s="75"/>
      <c r="D12" s="77" t="s">
        <v>67</v>
      </c>
      <c r="E12" s="80" t="s">
        <v>18</v>
      </c>
      <c r="F12" s="80">
        <v>205.1</v>
      </c>
      <c r="G12" s="103">
        <v>205.5</v>
      </c>
      <c r="H12" s="101">
        <v>41562</v>
      </c>
      <c r="I12" s="101">
        <v>41744</v>
      </c>
      <c r="J12" s="102">
        <f t="shared" ref="J12" si="5">I12-H12</f>
        <v>182</v>
      </c>
      <c r="K12" s="106" t="s">
        <v>63</v>
      </c>
      <c r="L12" s="106" t="s">
        <v>39</v>
      </c>
      <c r="M12" s="106" t="s">
        <v>81</v>
      </c>
      <c r="N12" s="63">
        <v>0</v>
      </c>
      <c r="O12" s="27" t="s">
        <v>9</v>
      </c>
      <c r="P12" s="42"/>
      <c r="Q12" s="42"/>
      <c r="R12" s="42"/>
      <c r="S12" s="42"/>
      <c r="T12" s="42"/>
      <c r="U12" s="42"/>
      <c r="V12" s="42"/>
      <c r="W12" s="42">
        <v>2.5000000000000001E-2</v>
      </c>
      <c r="X12" s="42">
        <v>4.4999999999999998E-2</v>
      </c>
      <c r="Y12" s="42">
        <v>7.0000000000000007E-2</v>
      </c>
      <c r="Z12" s="42">
        <v>0.09</v>
      </c>
      <c r="AA12" s="42">
        <v>0.30499999999999999</v>
      </c>
      <c r="AB12" s="42">
        <v>0.34499999999999997</v>
      </c>
      <c r="AC12" s="42">
        <v>0.12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0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0"/>
      <c r="AZ12" s="31" t="s">
        <v>9</v>
      </c>
      <c r="BA12" s="33">
        <f>SUM($V12:AY12)</f>
        <v>1</v>
      </c>
      <c r="BB12" s="58" t="str">
        <f t="shared" ref="BB12" si="6">IF(BA13&lt;BA12,"ATRASADA",IF(BA13=0,"OBRA A INICIAR",IF(BC12&gt;=1,"CONCLUÍDA",IF(BA13&gt;BA12,"ADIANTADA","CONFORME O PREVISTO"))))</f>
        <v>CONCLUÍDA</v>
      </c>
      <c r="BC12" s="59">
        <f t="shared" ref="BC12" si="7">SUM(P13:AY13)+N12</f>
        <v>1</v>
      </c>
    </row>
    <row r="13" spans="1:55" s="17" customFormat="1" ht="60" customHeight="1" thickBot="1" x14ac:dyDescent="0.35">
      <c r="A13" s="8"/>
      <c r="B13" s="83"/>
      <c r="C13" s="75"/>
      <c r="D13" s="78"/>
      <c r="E13" s="79"/>
      <c r="F13" s="79"/>
      <c r="G13" s="104"/>
      <c r="H13" s="101"/>
      <c r="I13" s="101"/>
      <c r="J13" s="102"/>
      <c r="K13" s="106"/>
      <c r="L13" s="106"/>
      <c r="M13" s="106"/>
      <c r="N13" s="64"/>
      <c r="O13" s="27" t="s">
        <v>10</v>
      </c>
      <c r="P13" s="42"/>
      <c r="Q13" s="42"/>
      <c r="R13" s="42"/>
      <c r="S13" s="42"/>
      <c r="T13" s="42"/>
      <c r="U13" s="42"/>
      <c r="V13" s="42"/>
      <c r="W13" s="42">
        <v>0</v>
      </c>
      <c r="X13" s="42">
        <v>9.4E-2</v>
      </c>
      <c r="Y13" s="42">
        <v>0.106</v>
      </c>
      <c r="Z13" s="42">
        <v>0.2225</v>
      </c>
      <c r="AA13" s="42">
        <v>0.1004</v>
      </c>
      <c r="AB13" s="42">
        <v>4.2299999999999997E-2</v>
      </c>
      <c r="AC13" s="42">
        <v>0.3448</v>
      </c>
      <c r="AD13" s="42">
        <v>0.09</v>
      </c>
      <c r="AE13" s="42"/>
      <c r="AF13" s="42"/>
      <c r="AG13" s="42"/>
      <c r="AH13" s="42"/>
      <c r="AI13" s="42"/>
      <c r="AJ13" s="42"/>
      <c r="AK13" s="42"/>
      <c r="AL13" s="42"/>
      <c r="AM13" s="40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0"/>
      <c r="AZ13" s="32" t="s">
        <v>10</v>
      </c>
      <c r="BA13" s="34">
        <f>SUM($V13:AY13)</f>
        <v>1</v>
      </c>
      <c r="BB13" s="58"/>
      <c r="BC13" s="59"/>
    </row>
    <row r="14" spans="1:55" s="17" customFormat="1" ht="60" customHeight="1" x14ac:dyDescent="0.3">
      <c r="A14" s="8"/>
      <c r="B14" s="83"/>
      <c r="C14" s="75"/>
      <c r="D14" s="77" t="s">
        <v>68</v>
      </c>
      <c r="E14" s="80" t="s">
        <v>83</v>
      </c>
      <c r="F14" s="80">
        <v>4.5999999999999996</v>
      </c>
      <c r="G14" s="103">
        <v>8.5</v>
      </c>
      <c r="H14" s="101">
        <v>41562</v>
      </c>
      <c r="I14" s="101">
        <v>42415</v>
      </c>
      <c r="J14" s="102">
        <f t="shared" ref="J14" si="8">I14-H14</f>
        <v>853</v>
      </c>
      <c r="K14" s="106" t="s">
        <v>63</v>
      </c>
      <c r="L14" s="106" t="s">
        <v>99</v>
      </c>
      <c r="M14" s="106" t="s">
        <v>81</v>
      </c>
      <c r="N14" s="63">
        <v>0</v>
      </c>
      <c r="O14" s="27" t="s">
        <v>9</v>
      </c>
      <c r="P14" s="42"/>
      <c r="Q14" s="42"/>
      <c r="R14" s="42"/>
      <c r="S14" s="42"/>
      <c r="T14" s="42"/>
      <c r="U14" s="42"/>
      <c r="V14" s="42"/>
      <c r="W14" s="42">
        <v>1.2500000000000001E-2</v>
      </c>
      <c r="X14" s="42">
        <v>3.1E-2</v>
      </c>
      <c r="Y14" s="42">
        <v>2.2499999999999999E-2</v>
      </c>
      <c r="Z14" s="42">
        <v>1.4999999999999999E-2</v>
      </c>
      <c r="AA14" s="42">
        <v>1.4999999999999999E-2</v>
      </c>
      <c r="AB14" s="42">
        <v>1.4999999999999999E-2</v>
      </c>
      <c r="AC14" s="42">
        <v>1.4999999999999999E-2</v>
      </c>
      <c r="AD14" s="42">
        <v>2.2499999999999999E-2</v>
      </c>
      <c r="AE14" s="42">
        <v>2.8500000000000001E-2</v>
      </c>
      <c r="AF14" s="42">
        <v>3.15E-2</v>
      </c>
      <c r="AG14" s="42">
        <v>2.6499999999999999E-2</v>
      </c>
      <c r="AH14" s="42">
        <v>1.4999999999999999E-2</v>
      </c>
      <c r="AI14" s="42">
        <v>1.4999999999999999E-2</v>
      </c>
      <c r="AJ14" s="42">
        <v>1.4999999999999999E-2</v>
      </c>
      <c r="AK14" s="42">
        <v>1.4999999999999999E-2</v>
      </c>
      <c r="AL14" s="42">
        <v>1.4999999999999999E-2</v>
      </c>
      <c r="AM14" s="40">
        <v>1.4999999999999999E-2</v>
      </c>
      <c r="AN14" s="42">
        <v>1.7000000000000001E-2</v>
      </c>
      <c r="AO14" s="42">
        <v>1.0000000000000002E-2</v>
      </c>
      <c r="AP14" s="42">
        <v>1.0000000000000002E-2</v>
      </c>
      <c r="AQ14" s="42">
        <v>2.35E-2</v>
      </c>
      <c r="AR14" s="42">
        <v>6.25E-2</v>
      </c>
      <c r="AS14" s="42">
        <v>6.8500000000000005E-2</v>
      </c>
      <c r="AT14" s="42">
        <v>0.10800000000000001</v>
      </c>
      <c r="AU14" s="42">
        <v>0.12150000000000001</v>
      </c>
      <c r="AV14" s="42">
        <v>0.12150000000000001</v>
      </c>
      <c r="AW14" s="42">
        <v>9.5000000000000015E-2</v>
      </c>
      <c r="AX14" s="42">
        <v>1.2500000000000001E-2</v>
      </c>
      <c r="AY14" s="40">
        <v>2.5000000000000001E-2</v>
      </c>
      <c r="AZ14" s="31" t="s">
        <v>9</v>
      </c>
      <c r="BA14" s="33">
        <f>SUM($V14:AY14)</f>
        <v>1.0000000000000002</v>
      </c>
      <c r="BB14" s="58" t="str">
        <f t="shared" ref="BB14" si="9">IF(BA15&lt;BA14,"ATRASADA",IF(BA15=0,"OBRA A INICIAR",IF(BC14&gt;=1,"CONCLUÍDA",IF(BA15&gt;BA14,"ADIANTADA","CONFORME O PREVISTO"))))</f>
        <v>CONCLUÍDA</v>
      </c>
      <c r="BC14" s="59">
        <f t="shared" ref="BC14" si="10">SUM(P15:AY15)+N14</f>
        <v>0.99999999999999989</v>
      </c>
    </row>
    <row r="15" spans="1:55" s="17" customFormat="1" ht="60" customHeight="1" thickBot="1" x14ac:dyDescent="0.35">
      <c r="A15" s="8"/>
      <c r="B15" s="82"/>
      <c r="C15" s="76"/>
      <c r="D15" s="76"/>
      <c r="E15" s="69"/>
      <c r="F15" s="69"/>
      <c r="G15" s="100"/>
      <c r="H15" s="96"/>
      <c r="I15" s="96"/>
      <c r="J15" s="98"/>
      <c r="K15" s="107"/>
      <c r="L15" s="107"/>
      <c r="M15" s="107"/>
      <c r="N15" s="64"/>
      <c r="O15" s="26" t="s">
        <v>10</v>
      </c>
      <c r="P15" s="35"/>
      <c r="Q15" s="35"/>
      <c r="R15" s="35"/>
      <c r="S15" s="35"/>
      <c r="T15" s="35"/>
      <c r="U15" s="35"/>
      <c r="V15" s="35"/>
      <c r="W15" s="35">
        <v>0</v>
      </c>
      <c r="X15" s="35">
        <v>0</v>
      </c>
      <c r="Y15" s="35">
        <v>5.0000000000000001E-3</v>
      </c>
      <c r="Z15" s="35">
        <v>9.06E-2</v>
      </c>
      <c r="AA15" s="35">
        <v>1.84E-2</v>
      </c>
      <c r="AB15" s="35">
        <v>1.35E-2</v>
      </c>
      <c r="AC15" s="35">
        <v>9.1000000000000004E-3</v>
      </c>
      <c r="AD15" s="35">
        <v>2.1499999999999998E-2</v>
      </c>
      <c r="AE15" s="35">
        <v>3.0000000000000001E-3</v>
      </c>
      <c r="AF15" s="35">
        <v>6.4000000000000001E-2</v>
      </c>
      <c r="AG15" s="35">
        <v>5.45E-2</v>
      </c>
      <c r="AH15" s="35">
        <v>6.83E-2</v>
      </c>
      <c r="AI15" s="35">
        <v>3.1399999999999997E-2</v>
      </c>
      <c r="AJ15" s="35">
        <v>9.1300000000000006E-2</v>
      </c>
      <c r="AK15" s="35">
        <v>5.5100000000000003E-2</v>
      </c>
      <c r="AL15" s="35">
        <v>0.1186</v>
      </c>
      <c r="AM15" s="39">
        <v>0.11849999999999999</v>
      </c>
      <c r="AN15" s="35">
        <v>4.2000000000000003E-2</v>
      </c>
      <c r="AO15" s="35">
        <v>3.9399999999999998E-2</v>
      </c>
      <c r="AP15" s="35">
        <v>2.35E-2</v>
      </c>
      <c r="AQ15" s="35">
        <v>5.0000000000000001E-3</v>
      </c>
      <c r="AR15" s="35">
        <v>4.24E-2</v>
      </c>
      <c r="AS15" s="35">
        <v>2.1399999999999999E-2</v>
      </c>
      <c r="AT15" s="35">
        <v>1.21E-2</v>
      </c>
      <c r="AU15" s="35">
        <v>4.1500000000000002E-2</v>
      </c>
      <c r="AV15" s="35">
        <v>0</v>
      </c>
      <c r="AW15" s="35">
        <v>0</v>
      </c>
      <c r="AX15" s="35">
        <v>0</v>
      </c>
      <c r="AY15" s="39">
        <v>9.9000000000000008E-3</v>
      </c>
      <c r="AZ15" s="32" t="s">
        <v>10</v>
      </c>
      <c r="BA15" s="34">
        <f>SUM($V15:AY15)</f>
        <v>0.99999999999999989</v>
      </c>
      <c r="BB15" s="58"/>
      <c r="BC15" s="59"/>
    </row>
    <row r="16" spans="1:55" s="18" customFormat="1" ht="60" customHeight="1" x14ac:dyDescent="0.3">
      <c r="A16" s="9"/>
      <c r="B16" s="81" t="s">
        <v>54</v>
      </c>
      <c r="C16" s="74" t="s">
        <v>42</v>
      </c>
      <c r="D16" s="74" t="s">
        <v>70</v>
      </c>
      <c r="E16" s="67" t="s">
        <v>84</v>
      </c>
      <c r="F16" s="67">
        <v>191.8</v>
      </c>
      <c r="G16" s="99">
        <v>191.8</v>
      </c>
      <c r="H16" s="95">
        <v>41585</v>
      </c>
      <c r="I16" s="95">
        <v>41713</v>
      </c>
      <c r="J16" s="97">
        <f t="shared" ref="J16" si="11">I16-H16</f>
        <v>128</v>
      </c>
      <c r="K16" s="108" t="s">
        <v>63</v>
      </c>
      <c r="L16" s="108" t="s">
        <v>39</v>
      </c>
      <c r="M16" s="108" t="s">
        <v>81</v>
      </c>
      <c r="N16" s="63">
        <v>0</v>
      </c>
      <c r="O16" s="25" t="s">
        <v>9</v>
      </c>
      <c r="P16" s="37"/>
      <c r="Q16" s="37"/>
      <c r="R16" s="37"/>
      <c r="S16" s="37"/>
      <c r="T16" s="37"/>
      <c r="U16" s="37"/>
      <c r="V16" s="37"/>
      <c r="W16" s="43"/>
      <c r="X16" s="37">
        <v>2.5000000000000001E-2</v>
      </c>
      <c r="Y16" s="37">
        <v>7.0000000000000007E-2</v>
      </c>
      <c r="Z16" s="37">
        <v>0.105</v>
      </c>
      <c r="AA16" s="37">
        <v>0.35499999999999998</v>
      </c>
      <c r="AB16" s="37">
        <v>0.44500000000000001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31" t="s">
        <v>9</v>
      </c>
      <c r="BA16" s="33">
        <f>SUM($V16:AY16)</f>
        <v>1</v>
      </c>
      <c r="BB16" s="58" t="str">
        <f t="shared" ref="BB16" si="12">IF(BA17&lt;BA16,"ATRASADA",IF(BA17=0,"OBRA A INICIAR",IF(BC16&gt;=1,"CONCLUÍDA",IF(BA17&gt;BA16,"ADIANTADA","CONFORME O PREVISTO"))))</f>
        <v>CONCLUÍDA</v>
      </c>
      <c r="BC16" s="59">
        <f t="shared" ref="BC16:BC42" si="13">SUM(P17:AY17)+N16</f>
        <v>1</v>
      </c>
    </row>
    <row r="17" spans="1:57" s="18" customFormat="1" ht="60" customHeight="1" thickBot="1" x14ac:dyDescent="0.35">
      <c r="A17" s="9"/>
      <c r="B17" s="83"/>
      <c r="C17" s="75"/>
      <c r="D17" s="78"/>
      <c r="E17" s="79"/>
      <c r="F17" s="79"/>
      <c r="G17" s="104"/>
      <c r="H17" s="101"/>
      <c r="I17" s="101"/>
      <c r="J17" s="102"/>
      <c r="K17" s="106"/>
      <c r="L17" s="106"/>
      <c r="M17" s="106"/>
      <c r="N17" s="64"/>
      <c r="O17" s="27" t="s">
        <v>10</v>
      </c>
      <c r="P17" s="42"/>
      <c r="Q17" s="42"/>
      <c r="R17" s="42"/>
      <c r="S17" s="42"/>
      <c r="T17" s="42"/>
      <c r="U17" s="42"/>
      <c r="V17" s="42"/>
      <c r="W17" s="42"/>
      <c r="X17" s="42">
        <v>0</v>
      </c>
      <c r="Y17" s="42">
        <v>0.05</v>
      </c>
      <c r="Z17" s="42">
        <v>0.39500000000000002</v>
      </c>
      <c r="AA17" s="42">
        <v>0.2525</v>
      </c>
      <c r="AB17" s="42">
        <v>0.20250000000000001</v>
      </c>
      <c r="AC17" s="42">
        <v>0.08</v>
      </c>
      <c r="AD17" s="42">
        <v>0.02</v>
      </c>
      <c r="AE17" s="42"/>
      <c r="AF17" s="42"/>
      <c r="AG17" s="42"/>
      <c r="AH17" s="42"/>
      <c r="AI17" s="42"/>
      <c r="AJ17" s="42"/>
      <c r="AK17" s="42"/>
      <c r="AL17" s="42"/>
      <c r="AM17" s="40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0"/>
      <c r="AZ17" s="32" t="s">
        <v>10</v>
      </c>
      <c r="BA17" s="34">
        <f>SUM($V17:AY17)</f>
        <v>1</v>
      </c>
      <c r="BB17" s="58"/>
      <c r="BC17" s="59"/>
    </row>
    <row r="18" spans="1:57" s="18" customFormat="1" ht="60" customHeight="1" x14ac:dyDescent="0.3">
      <c r="A18" s="9"/>
      <c r="B18" s="83"/>
      <c r="C18" s="75"/>
      <c r="D18" s="77" t="s">
        <v>71</v>
      </c>
      <c r="E18" s="80" t="s">
        <v>85</v>
      </c>
      <c r="F18" s="80">
        <v>208.8</v>
      </c>
      <c r="G18" s="103">
        <v>208.8</v>
      </c>
      <c r="H18" s="101">
        <v>41673</v>
      </c>
      <c r="I18" s="101">
        <v>41823</v>
      </c>
      <c r="J18" s="102">
        <f t="shared" ref="J18" si="14">I18-H18</f>
        <v>150</v>
      </c>
      <c r="K18" s="106" t="s">
        <v>63</v>
      </c>
      <c r="L18" s="106" t="s">
        <v>81</v>
      </c>
      <c r="M18" s="106" t="s">
        <v>81</v>
      </c>
      <c r="N18" s="63">
        <v>0</v>
      </c>
      <c r="O18" s="27" t="s">
        <v>9</v>
      </c>
      <c r="P18" s="42"/>
      <c r="Q18" s="42"/>
      <c r="R18" s="42"/>
      <c r="S18" s="42"/>
      <c r="T18" s="42"/>
      <c r="U18" s="42"/>
      <c r="V18" s="42"/>
      <c r="W18" s="42"/>
      <c r="X18" s="42"/>
      <c r="Y18" s="50"/>
      <c r="Z18" s="50"/>
      <c r="AA18" s="42">
        <v>5.5E-2</v>
      </c>
      <c r="AB18" s="42">
        <v>0.11000000000000001</v>
      </c>
      <c r="AC18" s="42">
        <v>0.10500000000000001</v>
      </c>
      <c r="AD18" s="42">
        <v>0.20749999999999999</v>
      </c>
      <c r="AE18" s="42">
        <v>0.19750000000000001</v>
      </c>
      <c r="AF18" s="42">
        <v>0.32500000000000001</v>
      </c>
      <c r="AG18" s="42"/>
      <c r="AH18" s="42"/>
      <c r="AI18" s="42"/>
      <c r="AJ18" s="42"/>
      <c r="AK18" s="42"/>
      <c r="AL18" s="42"/>
      <c r="AM18" s="40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0"/>
      <c r="AZ18" s="31" t="s">
        <v>9</v>
      </c>
      <c r="BA18" s="33">
        <f>SUM($V18:AY18)</f>
        <v>1</v>
      </c>
      <c r="BB18" s="58" t="str">
        <f t="shared" ref="BB18" si="15">IF(BA19&lt;BA18,"ATRASADA",IF(BA19=0,"OBRA A INICIAR",IF(BC18&gt;=1,"CONCLUÍDA",IF(BA19&gt;BA18,"ADIANTADA","CONFORME O PREVISTO"))))</f>
        <v>CONCLUÍDA</v>
      </c>
      <c r="BC18" s="59">
        <f t="shared" si="13"/>
        <v>1</v>
      </c>
    </row>
    <row r="19" spans="1:57" s="18" customFormat="1" ht="60" customHeight="1" thickBot="1" x14ac:dyDescent="0.35">
      <c r="A19" s="9"/>
      <c r="B19" s="83"/>
      <c r="C19" s="75"/>
      <c r="D19" s="78"/>
      <c r="E19" s="79"/>
      <c r="F19" s="79"/>
      <c r="G19" s="104"/>
      <c r="H19" s="101"/>
      <c r="I19" s="101"/>
      <c r="J19" s="102"/>
      <c r="K19" s="106"/>
      <c r="L19" s="106"/>
      <c r="M19" s="106"/>
      <c r="N19" s="64"/>
      <c r="O19" s="27" t="s">
        <v>10</v>
      </c>
      <c r="P19" s="42"/>
      <c r="Q19" s="42"/>
      <c r="R19" s="42"/>
      <c r="S19" s="42"/>
      <c r="T19" s="42"/>
      <c r="U19" s="42"/>
      <c r="V19" s="42"/>
      <c r="W19" s="42"/>
      <c r="X19" s="42"/>
      <c r="Y19" s="42">
        <v>0</v>
      </c>
      <c r="Z19" s="42">
        <v>0</v>
      </c>
      <c r="AA19" s="42">
        <v>0</v>
      </c>
      <c r="AB19" s="42">
        <v>7.7499999999999999E-2</v>
      </c>
      <c r="AC19" s="42">
        <v>0.12139999999999999</v>
      </c>
      <c r="AD19" s="42">
        <v>0.115</v>
      </c>
      <c r="AE19" s="42">
        <v>0.20419999999999999</v>
      </c>
      <c r="AF19" s="42">
        <v>0.23499999999999999</v>
      </c>
      <c r="AG19" s="42">
        <v>0.13900000000000001</v>
      </c>
      <c r="AH19" s="42">
        <v>4.1000000000000002E-2</v>
      </c>
      <c r="AI19" s="42">
        <v>1.04E-2</v>
      </c>
      <c r="AJ19" s="42">
        <v>2.7799999999999998E-2</v>
      </c>
      <c r="AK19" s="42">
        <v>2.87E-2</v>
      </c>
      <c r="AL19" s="42"/>
      <c r="AM19" s="40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0"/>
      <c r="AZ19" s="32" t="s">
        <v>10</v>
      </c>
      <c r="BA19" s="34">
        <f>SUM($V19:AY19)</f>
        <v>1</v>
      </c>
      <c r="BB19" s="58"/>
      <c r="BC19" s="59"/>
    </row>
    <row r="20" spans="1:57" s="18" customFormat="1" ht="60" customHeight="1" x14ac:dyDescent="0.3">
      <c r="A20" s="9"/>
      <c r="B20" s="83"/>
      <c r="C20" s="75"/>
      <c r="D20" s="77" t="s">
        <v>72</v>
      </c>
      <c r="E20" s="80" t="s">
        <v>19</v>
      </c>
      <c r="F20" s="80">
        <v>1.2</v>
      </c>
      <c r="G20" s="103">
        <v>1.2</v>
      </c>
      <c r="H20" s="101">
        <v>41677</v>
      </c>
      <c r="I20" s="101">
        <v>42077</v>
      </c>
      <c r="J20" s="102">
        <f t="shared" ref="J20" si="16">I20-H20</f>
        <v>400</v>
      </c>
      <c r="K20" s="106" t="s">
        <v>63</v>
      </c>
      <c r="L20" s="106" t="s">
        <v>81</v>
      </c>
      <c r="M20" s="106" t="s">
        <v>104</v>
      </c>
      <c r="N20" s="63">
        <v>0</v>
      </c>
      <c r="O20" s="27" t="s">
        <v>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AA20" s="42">
        <v>2.5000000000000001E-2</v>
      </c>
      <c r="AB20" s="42">
        <v>3.9E-2</v>
      </c>
      <c r="AC20" s="42">
        <v>0.02</v>
      </c>
      <c r="AD20" s="42">
        <v>0.03</v>
      </c>
      <c r="AE20" s="42">
        <v>0.03</v>
      </c>
      <c r="AF20" s="42">
        <v>0.03</v>
      </c>
      <c r="AG20" s="42">
        <v>0.03</v>
      </c>
      <c r="AH20" s="42">
        <v>0.03</v>
      </c>
      <c r="AI20" s="42">
        <v>0.03</v>
      </c>
      <c r="AJ20" s="42">
        <v>0.13850000000000001</v>
      </c>
      <c r="AK20" s="42">
        <v>0.16500000000000001</v>
      </c>
      <c r="AL20" s="42">
        <v>0.16500000000000001</v>
      </c>
      <c r="AM20" s="42">
        <v>0.19</v>
      </c>
      <c r="AN20" s="40">
        <v>7.7499999999999999E-2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0"/>
      <c r="AZ20" s="31" t="s">
        <v>9</v>
      </c>
      <c r="BA20" s="33">
        <f>SUM($V20:AY20)</f>
        <v>1</v>
      </c>
      <c r="BB20" s="58" t="str">
        <f t="shared" ref="BB20" si="17">IF(BA21&lt;BA20,"ATRASADA",IF(BA21=0,"OBRA A INICIAR",IF(BC20&gt;=1,"CONCLUÍDA",IF(BA21&gt;BA20,"ADIANTADA","CONFORME O PREVISTO"))))</f>
        <v>CONCLUÍDA</v>
      </c>
      <c r="BC20" s="59">
        <f t="shared" si="13"/>
        <v>1</v>
      </c>
    </row>
    <row r="21" spans="1:57" s="18" customFormat="1" ht="60" customHeight="1" thickBot="1" x14ac:dyDescent="0.35">
      <c r="A21" s="9"/>
      <c r="B21" s="82"/>
      <c r="C21" s="76"/>
      <c r="D21" s="76"/>
      <c r="E21" s="69"/>
      <c r="F21" s="69"/>
      <c r="G21" s="100"/>
      <c r="H21" s="96"/>
      <c r="I21" s="96"/>
      <c r="J21" s="98"/>
      <c r="K21" s="107"/>
      <c r="L21" s="107"/>
      <c r="M21" s="107"/>
      <c r="N21" s="64"/>
      <c r="O21" s="26" t="s">
        <v>10</v>
      </c>
      <c r="P21" s="35"/>
      <c r="Q21" s="35"/>
      <c r="R21" s="35"/>
      <c r="S21" s="35"/>
      <c r="T21" s="35"/>
      <c r="U21" s="35"/>
      <c r="V21" s="35"/>
      <c r="W21" s="44"/>
      <c r="X21" s="44"/>
      <c r="Y21" s="44"/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3.3000000000000002E-2</v>
      </c>
      <c r="AG21" s="44">
        <v>0.11310000000000001</v>
      </c>
      <c r="AH21" s="44">
        <v>0.12690000000000001</v>
      </c>
      <c r="AI21" s="44">
        <v>8.4199999999999997E-2</v>
      </c>
      <c r="AJ21" s="44">
        <v>0.14449999999999999</v>
      </c>
      <c r="AK21" s="44">
        <v>6.1499999999999999E-2</v>
      </c>
      <c r="AL21" s="35">
        <v>0.1045</v>
      </c>
      <c r="AM21" s="39">
        <v>0.10199999999999999</v>
      </c>
      <c r="AN21" s="35">
        <v>0.123</v>
      </c>
      <c r="AO21" s="35">
        <v>4.1300000000000003E-2</v>
      </c>
      <c r="AP21" s="35">
        <v>5.7799999999999997E-2</v>
      </c>
      <c r="AQ21" s="35">
        <v>8.2000000000000007E-3</v>
      </c>
      <c r="AR21" s="35"/>
      <c r="AS21" s="35"/>
      <c r="AT21" s="35"/>
      <c r="AU21" s="35"/>
      <c r="AV21" s="35"/>
      <c r="AW21" s="35"/>
      <c r="AX21" s="35"/>
      <c r="AY21" s="39"/>
      <c r="AZ21" s="32" t="s">
        <v>10</v>
      </c>
      <c r="BA21" s="34">
        <f>SUM($V21:AY21)</f>
        <v>1</v>
      </c>
      <c r="BB21" s="58"/>
      <c r="BC21" s="59"/>
    </row>
    <row r="22" spans="1:57" s="17" customFormat="1" ht="60" customHeight="1" x14ac:dyDescent="0.3">
      <c r="A22" s="8"/>
      <c r="B22" s="81" t="s">
        <v>55</v>
      </c>
      <c r="C22" s="67" t="s">
        <v>11</v>
      </c>
      <c r="D22" s="67" t="s">
        <v>88</v>
      </c>
      <c r="E22" s="67" t="s">
        <v>86</v>
      </c>
      <c r="F22" s="67">
        <v>127.6</v>
      </c>
      <c r="G22" s="99">
        <v>127.6</v>
      </c>
      <c r="H22" s="95">
        <v>41501</v>
      </c>
      <c r="I22" s="95">
        <v>42050</v>
      </c>
      <c r="J22" s="97">
        <f t="shared" ref="J22" si="18">I22-H22</f>
        <v>549</v>
      </c>
      <c r="K22" s="108" t="s">
        <v>63</v>
      </c>
      <c r="L22" s="108" t="s">
        <v>39</v>
      </c>
      <c r="M22" s="108" t="s">
        <v>82</v>
      </c>
      <c r="N22" s="63">
        <v>0</v>
      </c>
      <c r="O22" s="25" t="s">
        <v>9</v>
      </c>
      <c r="P22" s="37"/>
      <c r="Q22" s="37"/>
      <c r="R22" s="37"/>
      <c r="S22" s="37"/>
      <c r="T22" s="37"/>
      <c r="U22" s="37"/>
      <c r="V22" s="37">
        <v>0.04</v>
      </c>
      <c r="W22" s="45">
        <v>4.1500000000000002E-2</v>
      </c>
      <c r="X22" s="45">
        <v>5.3999999999999999E-2</v>
      </c>
      <c r="Y22" s="45">
        <v>5.6500000000000009E-2</v>
      </c>
      <c r="Z22" s="45">
        <v>5.8999999999999997E-2</v>
      </c>
      <c r="AA22" s="45">
        <v>5.8999999999999997E-2</v>
      </c>
      <c r="AB22" s="45">
        <v>0.06</v>
      </c>
      <c r="AC22" s="45">
        <v>4.7500000000000001E-2</v>
      </c>
      <c r="AD22" s="45">
        <v>4.1500000000000002E-2</v>
      </c>
      <c r="AE22" s="45">
        <v>3.5499999999999997E-2</v>
      </c>
      <c r="AF22" s="45">
        <v>3.5499999999999997E-2</v>
      </c>
      <c r="AG22" s="45">
        <v>3.6499999999999998E-2</v>
      </c>
      <c r="AH22" s="45">
        <v>5.3499999999999999E-2</v>
      </c>
      <c r="AI22" s="45">
        <v>4.1500000000000002E-2</v>
      </c>
      <c r="AJ22" s="45">
        <v>4.2500000000000003E-2</v>
      </c>
      <c r="AK22" s="45">
        <v>0.10300000000000001</v>
      </c>
      <c r="AL22" s="37">
        <v>0.10900000000000001</v>
      </c>
      <c r="AM22" s="38">
        <v>8.4000000000000005E-2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/>
      <c r="AZ22" s="31" t="s">
        <v>9</v>
      </c>
      <c r="BA22" s="33">
        <f>SUM($V22:AY22)</f>
        <v>0.99999999999999978</v>
      </c>
      <c r="BB22" s="58" t="str">
        <f t="shared" ref="BB22" si="19">IF(BA23&lt;BA22,"ATRASADA",IF(BA23=0,"OBRA A INICIAR",IF(BC22&gt;=1,"CONCLUÍDA",IF(BA23&gt;BA22,"ADIANTADA","CONFORME O PREVISTO"))))</f>
        <v>CONCLUÍDA</v>
      </c>
      <c r="BC22" s="59">
        <f t="shared" si="13"/>
        <v>1</v>
      </c>
    </row>
    <row r="23" spans="1:57" s="17" customFormat="1" ht="60" customHeight="1" thickBot="1" x14ac:dyDescent="0.35">
      <c r="A23" s="8"/>
      <c r="B23" s="83"/>
      <c r="C23" s="68"/>
      <c r="D23" s="79"/>
      <c r="E23" s="79"/>
      <c r="F23" s="79"/>
      <c r="G23" s="104"/>
      <c r="H23" s="101"/>
      <c r="I23" s="101"/>
      <c r="J23" s="102"/>
      <c r="K23" s="106"/>
      <c r="L23" s="106"/>
      <c r="M23" s="106"/>
      <c r="N23" s="64"/>
      <c r="O23" s="27" t="s">
        <v>10</v>
      </c>
      <c r="P23" s="42"/>
      <c r="Q23" s="42"/>
      <c r="R23" s="42"/>
      <c r="S23" s="42"/>
      <c r="T23" s="42"/>
      <c r="U23" s="42"/>
      <c r="V23" s="42">
        <v>2.8500000000000001E-2</v>
      </c>
      <c r="W23" s="36">
        <v>1.0999999999999999E-2</v>
      </c>
      <c r="X23" s="36">
        <v>6.7000000000000004E-2</v>
      </c>
      <c r="Y23" s="36">
        <v>2.4E-2</v>
      </c>
      <c r="Z23" s="36">
        <v>0.11600000000000001</v>
      </c>
      <c r="AA23" s="36">
        <v>7.5499999999999998E-2</v>
      </c>
      <c r="AB23" s="36">
        <v>4.8500000000000001E-2</v>
      </c>
      <c r="AC23" s="36">
        <v>0.02</v>
      </c>
      <c r="AD23" s="36">
        <v>0.01</v>
      </c>
      <c r="AE23" s="36">
        <v>0.02</v>
      </c>
      <c r="AF23" s="36">
        <v>4.4999999999999997E-3</v>
      </c>
      <c r="AG23" s="36">
        <v>2.5000000000000001E-2</v>
      </c>
      <c r="AH23" s="36">
        <v>1.2E-2</v>
      </c>
      <c r="AI23" s="36">
        <v>1.2999999999999999E-3</v>
      </c>
      <c r="AJ23" s="36">
        <v>9.4999999999999998E-3</v>
      </c>
      <c r="AK23" s="36">
        <v>2.0199999999999999E-2</v>
      </c>
      <c r="AL23" s="42">
        <v>9.1000000000000004E-3</v>
      </c>
      <c r="AM23" s="40">
        <v>7.4800000000000005E-2</v>
      </c>
      <c r="AN23" s="42">
        <v>6.54E-2</v>
      </c>
      <c r="AO23" s="42">
        <v>2.4E-2</v>
      </c>
      <c r="AP23" s="42">
        <v>5.8999999999999997E-2</v>
      </c>
      <c r="AQ23" s="42">
        <v>5.9499999999999997E-2</v>
      </c>
      <c r="AR23" s="42">
        <v>7.2400000000000006E-2</v>
      </c>
      <c r="AS23" s="42">
        <v>4.1500000000000002E-2</v>
      </c>
      <c r="AT23" s="42">
        <v>6.5000000000000002E-2</v>
      </c>
      <c r="AU23" s="42">
        <v>3.4200000000000001E-2</v>
      </c>
      <c r="AV23" s="42">
        <v>2.0999999999999999E-3</v>
      </c>
      <c r="AW23" s="42"/>
      <c r="AX23" s="42"/>
      <c r="AY23" s="40"/>
      <c r="AZ23" s="32" t="s">
        <v>10</v>
      </c>
      <c r="BA23" s="34">
        <f>SUM($V23:AY23)</f>
        <v>1</v>
      </c>
      <c r="BB23" s="58"/>
      <c r="BC23" s="59"/>
    </row>
    <row r="24" spans="1:57" s="17" customFormat="1" ht="50.25" customHeight="1" x14ac:dyDescent="0.3">
      <c r="A24" s="8"/>
      <c r="B24" s="83"/>
      <c r="C24" s="68"/>
      <c r="D24" s="80" t="s">
        <v>89</v>
      </c>
      <c r="E24" s="80" t="s">
        <v>87</v>
      </c>
      <c r="F24" s="80">
        <v>131.80000000000001</v>
      </c>
      <c r="G24" s="103">
        <v>131.80000000000001</v>
      </c>
      <c r="H24" s="101">
        <v>41623</v>
      </c>
      <c r="I24" s="101">
        <v>41973</v>
      </c>
      <c r="J24" s="102">
        <f t="shared" ref="J24" si="20">I24-H24</f>
        <v>350</v>
      </c>
      <c r="K24" s="106" t="s">
        <v>63</v>
      </c>
      <c r="L24" s="106" t="s">
        <v>39</v>
      </c>
      <c r="M24" s="106" t="s">
        <v>101</v>
      </c>
      <c r="N24" s="63">
        <v>0</v>
      </c>
      <c r="O24" s="27" t="s">
        <v>9</v>
      </c>
      <c r="P24" s="42"/>
      <c r="Q24" s="42"/>
      <c r="R24" s="42"/>
      <c r="S24" s="42"/>
      <c r="T24" s="42"/>
      <c r="U24" s="42"/>
      <c r="V24" s="42"/>
      <c r="W24" s="36"/>
      <c r="X24" s="36"/>
      <c r="Y24" s="36">
        <v>1.2500000000000001E-2</v>
      </c>
      <c r="Z24" s="36">
        <v>0.04</v>
      </c>
      <c r="AA24" s="36">
        <v>4.7500000000000001E-2</v>
      </c>
      <c r="AB24" s="36">
        <v>3.5000000000000003E-2</v>
      </c>
      <c r="AC24" s="36">
        <v>3.9E-2</v>
      </c>
      <c r="AD24" s="36">
        <v>3.4000000000000002E-2</v>
      </c>
      <c r="AE24" s="36">
        <v>5.8999999999999997E-2</v>
      </c>
      <c r="AF24" s="36">
        <v>0.14099999999999999</v>
      </c>
      <c r="AG24" s="36">
        <v>0.159</v>
      </c>
      <c r="AH24" s="36">
        <v>0.15400000000000003</v>
      </c>
      <c r="AI24" s="36">
        <v>0.14300000000000002</v>
      </c>
      <c r="AJ24" s="36">
        <v>0.13600000000000001</v>
      </c>
      <c r="AK24" s="36"/>
      <c r="AL24" s="42"/>
      <c r="AM24" s="40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0"/>
      <c r="AZ24" s="31" t="s">
        <v>9</v>
      </c>
      <c r="BA24" s="33">
        <f>SUM($V24:AY24)</f>
        <v>1</v>
      </c>
      <c r="BB24" s="58" t="str">
        <f t="shared" ref="BB24" si="21">IF(BA25&lt;BA24,"ATRASADA",IF(BA25=0,"OBRA A INICIAR",IF(BC24&gt;=1,"CONCLUÍDA",IF(BA25&gt;BA24,"ADIANTADA","CONFORME O PREVISTO"))))</f>
        <v>CONCLUÍDA</v>
      </c>
      <c r="BC24" s="59">
        <f t="shared" si="13"/>
        <v>1.0000000000000002</v>
      </c>
    </row>
    <row r="25" spans="1:57" s="17" customFormat="1" ht="60.75" customHeight="1" thickBot="1" x14ac:dyDescent="0.35">
      <c r="A25" s="8"/>
      <c r="B25" s="84"/>
      <c r="C25" s="69"/>
      <c r="D25" s="69"/>
      <c r="E25" s="69"/>
      <c r="F25" s="69"/>
      <c r="G25" s="100"/>
      <c r="H25" s="105"/>
      <c r="I25" s="105"/>
      <c r="J25" s="103"/>
      <c r="K25" s="109"/>
      <c r="L25" s="109"/>
      <c r="M25" s="109"/>
      <c r="N25" s="64"/>
      <c r="O25" s="28" t="s">
        <v>10</v>
      </c>
      <c r="P25" s="46"/>
      <c r="Q25" s="46"/>
      <c r="R25" s="46"/>
      <c r="S25" s="46"/>
      <c r="T25" s="46"/>
      <c r="U25" s="46"/>
      <c r="V25" s="46"/>
      <c r="W25" s="47"/>
      <c r="X25" s="47"/>
      <c r="Y25" s="47">
        <v>0</v>
      </c>
      <c r="Z25" s="47">
        <v>0</v>
      </c>
      <c r="AA25" s="36">
        <v>0.08</v>
      </c>
      <c r="AB25" s="47">
        <v>3.3500000000000002E-2</v>
      </c>
      <c r="AC25" s="47">
        <v>4.0500000000000001E-2</v>
      </c>
      <c r="AD25" s="47">
        <v>7.1999999999999995E-2</v>
      </c>
      <c r="AE25" s="47">
        <v>3.3000000000000002E-2</v>
      </c>
      <c r="AF25" s="47">
        <v>8.7499999999999994E-2</v>
      </c>
      <c r="AG25" s="47">
        <v>7.2499999999999995E-2</v>
      </c>
      <c r="AH25" s="47">
        <v>5.0500000000000003E-2</v>
      </c>
      <c r="AI25" s="47">
        <v>0.14499999999999999</v>
      </c>
      <c r="AJ25" s="47">
        <v>5.5800000000000002E-2</v>
      </c>
      <c r="AK25" s="47">
        <v>5.8299999999999998E-2</v>
      </c>
      <c r="AL25" s="46">
        <v>8.0500000000000002E-2</v>
      </c>
      <c r="AM25" s="48">
        <v>7.7299999999999994E-2</v>
      </c>
      <c r="AN25" s="46">
        <v>5.2999999999999999E-2</v>
      </c>
      <c r="AO25" s="46">
        <v>1.0699999999999999E-2</v>
      </c>
      <c r="AP25" s="46">
        <v>3.8199999999999998E-2</v>
      </c>
      <c r="AQ25" s="46">
        <v>1.17E-2</v>
      </c>
      <c r="AR25" s="46"/>
      <c r="AS25" s="46"/>
      <c r="AT25" s="46"/>
      <c r="AU25" s="46"/>
      <c r="AV25" s="46"/>
      <c r="AW25" s="46"/>
      <c r="AX25" s="46"/>
      <c r="AY25" s="48"/>
      <c r="AZ25" s="32" t="s">
        <v>10</v>
      </c>
      <c r="BA25" s="34">
        <f>SUM($V25:AY25)</f>
        <v>1.0000000000000002</v>
      </c>
      <c r="BB25" s="58"/>
      <c r="BC25" s="59"/>
    </row>
    <row r="26" spans="1:57" s="17" customFormat="1" ht="60" customHeight="1" x14ac:dyDescent="0.3">
      <c r="A26" s="8"/>
      <c r="B26" s="81" t="s">
        <v>56</v>
      </c>
      <c r="C26" s="74" t="s">
        <v>43</v>
      </c>
      <c r="D26" s="74" t="s">
        <v>77</v>
      </c>
      <c r="E26" s="67" t="s">
        <v>90</v>
      </c>
      <c r="F26" s="67">
        <v>128.69999999999999</v>
      </c>
      <c r="G26" s="99">
        <v>128.69999999999999</v>
      </c>
      <c r="H26" s="95">
        <v>41835</v>
      </c>
      <c r="I26" s="95">
        <v>42063</v>
      </c>
      <c r="J26" s="97">
        <f t="shared" ref="J26" si="22">I26-H26</f>
        <v>228</v>
      </c>
      <c r="K26" s="108" t="s">
        <v>63</v>
      </c>
      <c r="L26" s="108" t="s">
        <v>39</v>
      </c>
      <c r="M26" s="108" t="s">
        <v>82</v>
      </c>
      <c r="N26" s="63">
        <v>0</v>
      </c>
      <c r="O26" s="25" t="s">
        <v>9</v>
      </c>
      <c r="P26" s="37"/>
      <c r="Q26" s="37"/>
      <c r="R26" s="37"/>
      <c r="S26" s="37"/>
      <c r="T26" s="37"/>
      <c r="U26" s="37"/>
      <c r="V26" s="37"/>
      <c r="W26" s="45"/>
      <c r="X26" s="45"/>
      <c r="Y26" s="45"/>
      <c r="Z26" s="45"/>
      <c r="AA26" s="36"/>
      <c r="AB26" s="51"/>
      <c r="AC26" s="51"/>
      <c r="AD26" s="51"/>
      <c r="AE26" s="51"/>
      <c r="AF26" s="36">
        <v>0.05</v>
      </c>
      <c r="AG26" s="45">
        <v>8.2500000000000004E-2</v>
      </c>
      <c r="AH26" s="45">
        <v>9.5000000000000001E-2</v>
      </c>
      <c r="AI26" s="45">
        <v>8.7999999999999995E-2</v>
      </c>
      <c r="AJ26" s="45">
        <v>7.2499999999999995E-2</v>
      </c>
      <c r="AK26" s="45">
        <v>0.10250000000000001</v>
      </c>
      <c r="AL26" s="45">
        <v>0.23150000000000004</v>
      </c>
      <c r="AM26" s="45">
        <v>0.27800000000000002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8"/>
      <c r="AZ26" s="31" t="s">
        <v>9</v>
      </c>
      <c r="BA26" s="33">
        <f>SUM($V26:AY26)</f>
        <v>1</v>
      </c>
      <c r="BB26" s="58" t="str">
        <f t="shared" ref="BB26" si="23">IF(BA27&lt;BA26,"ATRASADA",IF(BA27=0,"OBRA A INICIAR",IF(BC26&gt;=1,"CONCLUÍDA",IF(BA27&gt;BA26,"ADIANTADA","CONFORME O PREVISTO"))))</f>
        <v>CONCLUÍDA</v>
      </c>
      <c r="BC26" s="59">
        <f t="shared" si="13"/>
        <v>1</v>
      </c>
    </row>
    <row r="27" spans="1:57" s="17" customFormat="1" ht="60" customHeight="1" thickBot="1" x14ac:dyDescent="0.35">
      <c r="A27" s="8"/>
      <c r="B27" s="82"/>
      <c r="C27" s="76"/>
      <c r="D27" s="76"/>
      <c r="E27" s="69"/>
      <c r="F27" s="69"/>
      <c r="G27" s="100"/>
      <c r="H27" s="96"/>
      <c r="I27" s="96"/>
      <c r="J27" s="98"/>
      <c r="K27" s="107"/>
      <c r="L27" s="107"/>
      <c r="M27" s="107"/>
      <c r="N27" s="64"/>
      <c r="O27" s="26" t="s">
        <v>10</v>
      </c>
      <c r="P27" s="35"/>
      <c r="Q27" s="35"/>
      <c r="R27" s="35"/>
      <c r="S27" s="35"/>
      <c r="T27" s="35"/>
      <c r="U27" s="35"/>
      <c r="V27" s="35"/>
      <c r="W27" s="44"/>
      <c r="X27" s="44"/>
      <c r="Y27" s="44"/>
      <c r="Z27" s="44"/>
      <c r="AA27" s="44"/>
      <c r="AB27" s="44"/>
      <c r="AC27" s="44"/>
      <c r="AD27" s="44"/>
      <c r="AE27" s="44"/>
      <c r="AF27" s="44">
        <v>0</v>
      </c>
      <c r="AG27" s="44">
        <v>0</v>
      </c>
      <c r="AH27" s="44">
        <v>5.2999999999999999E-2</v>
      </c>
      <c r="AI27" s="44">
        <v>0.151</v>
      </c>
      <c r="AJ27" s="44">
        <v>0.23499999999999999</v>
      </c>
      <c r="AK27" s="44">
        <v>0.17949999999999999</v>
      </c>
      <c r="AL27" s="35">
        <v>0.2235</v>
      </c>
      <c r="AM27" s="39">
        <v>0.158</v>
      </c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9"/>
      <c r="AZ27" s="32" t="s">
        <v>10</v>
      </c>
      <c r="BA27" s="34">
        <f>SUM($V27:AY27)</f>
        <v>1</v>
      </c>
      <c r="BB27" s="58"/>
      <c r="BC27" s="59"/>
    </row>
    <row r="28" spans="1:57" s="17" customFormat="1" ht="52.5" customHeight="1" x14ac:dyDescent="0.3">
      <c r="A28" s="8"/>
      <c r="B28" s="81" t="s">
        <v>57</v>
      </c>
      <c r="C28" s="74" t="s">
        <v>44</v>
      </c>
      <c r="D28" s="74" t="s">
        <v>73</v>
      </c>
      <c r="E28" s="67" t="s">
        <v>91</v>
      </c>
      <c r="F28" s="67">
        <v>115.8</v>
      </c>
      <c r="G28" s="99">
        <v>115.8</v>
      </c>
      <c r="H28" s="95">
        <v>41579</v>
      </c>
      <c r="I28" s="95">
        <v>41744</v>
      </c>
      <c r="J28" s="97">
        <f t="shared" ref="J28" si="24">I28-H28</f>
        <v>165</v>
      </c>
      <c r="K28" s="108" t="s">
        <v>63</v>
      </c>
      <c r="L28" s="108" t="s">
        <v>39</v>
      </c>
      <c r="M28" s="108" t="s">
        <v>100</v>
      </c>
      <c r="N28" s="63">
        <v>0</v>
      </c>
      <c r="O28" s="25" t="s">
        <v>9</v>
      </c>
      <c r="P28" s="37"/>
      <c r="Q28" s="37"/>
      <c r="R28" s="37"/>
      <c r="S28" s="37"/>
      <c r="T28" s="37"/>
      <c r="U28" s="37"/>
      <c r="V28" s="37"/>
      <c r="W28" s="45"/>
      <c r="X28" s="45">
        <v>0.06</v>
      </c>
      <c r="Y28" s="45">
        <v>9.7500000000000003E-2</v>
      </c>
      <c r="Z28" s="45">
        <v>0.185</v>
      </c>
      <c r="AA28" s="45">
        <v>0.125</v>
      </c>
      <c r="AB28" s="45">
        <v>0.2455</v>
      </c>
      <c r="AC28" s="45">
        <v>0.28699999999999998</v>
      </c>
      <c r="AD28" s="45"/>
      <c r="AE28" s="45"/>
      <c r="AF28" s="45"/>
      <c r="AG28" s="45"/>
      <c r="AH28" s="45"/>
      <c r="AI28" s="45"/>
      <c r="AJ28" s="45"/>
      <c r="AK28" s="45"/>
      <c r="AL28" s="37"/>
      <c r="AM28" s="38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  <c r="AZ28" s="31" t="s">
        <v>9</v>
      </c>
      <c r="BA28" s="33">
        <f>SUM($V28:AY28)</f>
        <v>1</v>
      </c>
      <c r="BB28" s="58" t="str">
        <f t="shared" ref="BB28" si="25">IF(BA29&lt;BA28,"ATRASADA",IF(BA29=0,"OBRA A INICIAR",IF(BC28&gt;=1,"CONCLUÍDA",IF(BA29&gt;BA28,"ADIANTADA","CONFORME O PREVISTO"))))</f>
        <v>CONCLUÍDA</v>
      </c>
      <c r="BC28" s="59">
        <f t="shared" si="13"/>
        <v>0.99999999999999989</v>
      </c>
    </row>
    <row r="29" spans="1:57" s="17" customFormat="1" ht="77.25" customHeight="1" thickBot="1" x14ac:dyDescent="0.35">
      <c r="A29" s="8"/>
      <c r="B29" s="83"/>
      <c r="C29" s="75"/>
      <c r="D29" s="78"/>
      <c r="E29" s="79"/>
      <c r="F29" s="79"/>
      <c r="G29" s="104"/>
      <c r="H29" s="101"/>
      <c r="I29" s="101"/>
      <c r="J29" s="102"/>
      <c r="K29" s="106"/>
      <c r="L29" s="106"/>
      <c r="M29" s="106"/>
      <c r="N29" s="64"/>
      <c r="O29" s="27" t="s">
        <v>10</v>
      </c>
      <c r="P29" s="42"/>
      <c r="Q29" s="42"/>
      <c r="R29" s="42"/>
      <c r="S29" s="42"/>
      <c r="T29" s="42"/>
      <c r="U29" s="42"/>
      <c r="V29" s="42"/>
      <c r="W29" s="36"/>
      <c r="X29" s="36">
        <v>6.5000000000000002E-2</v>
      </c>
      <c r="Y29" s="36">
        <v>0.03</v>
      </c>
      <c r="Z29" s="36">
        <v>7.4999999999999997E-2</v>
      </c>
      <c r="AA29" s="36">
        <v>0.15</v>
      </c>
      <c r="AB29" s="36">
        <v>0.255</v>
      </c>
      <c r="AC29" s="36">
        <v>0.41249999999999998</v>
      </c>
      <c r="AD29" s="36">
        <v>1.2500000000000001E-2</v>
      </c>
      <c r="AE29" s="36"/>
      <c r="AF29" s="36"/>
      <c r="AG29" s="36"/>
      <c r="AH29" s="36"/>
      <c r="AI29" s="36"/>
      <c r="AJ29" s="36"/>
      <c r="AK29" s="36"/>
      <c r="AL29" s="42"/>
      <c r="AM29" s="40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0"/>
      <c r="AZ29" s="32" t="s">
        <v>10</v>
      </c>
      <c r="BA29" s="34">
        <f>SUM($V29:AY29)</f>
        <v>0.99999999999999989</v>
      </c>
      <c r="BB29" s="58"/>
      <c r="BC29" s="59"/>
    </row>
    <row r="30" spans="1:57" s="17" customFormat="1" ht="60" customHeight="1" x14ac:dyDescent="0.3">
      <c r="A30" s="8"/>
      <c r="B30" s="83"/>
      <c r="C30" s="75"/>
      <c r="D30" s="77" t="s">
        <v>74</v>
      </c>
      <c r="E30" s="80" t="s">
        <v>12</v>
      </c>
      <c r="F30" s="80">
        <v>119.4</v>
      </c>
      <c r="G30" s="103">
        <v>119.4</v>
      </c>
      <c r="H30" s="101">
        <v>41323</v>
      </c>
      <c r="I30" s="101">
        <v>41835</v>
      </c>
      <c r="J30" s="102">
        <f t="shared" ref="J30" si="26">I30-H30</f>
        <v>512</v>
      </c>
      <c r="K30" s="106" t="s">
        <v>63</v>
      </c>
      <c r="L30" s="106" t="s">
        <v>39</v>
      </c>
      <c r="M30" s="106" t="s">
        <v>81</v>
      </c>
      <c r="N30" s="63">
        <v>0</v>
      </c>
      <c r="O30" s="27" t="s">
        <v>9</v>
      </c>
      <c r="P30" s="42">
        <v>4.4999999999999998E-2</v>
      </c>
      <c r="Q30" s="42">
        <v>0.19500000000000001</v>
      </c>
      <c r="R30" s="42">
        <v>0.12</v>
      </c>
      <c r="S30" s="42">
        <v>0.06</v>
      </c>
      <c r="T30" s="42">
        <v>0.28000000000000003</v>
      </c>
      <c r="U30" s="42">
        <v>0.12</v>
      </c>
      <c r="V30" s="42">
        <v>0.06</v>
      </c>
      <c r="W30" s="36">
        <v>7.0000000000000007E-2</v>
      </c>
      <c r="X30" s="36"/>
      <c r="Y30" s="36"/>
      <c r="Z30" s="36"/>
      <c r="AA30" s="51"/>
      <c r="AB30" s="51"/>
      <c r="AD30" s="36"/>
      <c r="AE30" s="36"/>
      <c r="AF30" s="36">
        <v>0.05</v>
      </c>
      <c r="AG30" s="36"/>
      <c r="AH30" s="36"/>
      <c r="AI30" s="36"/>
      <c r="AJ30" s="36"/>
      <c r="AK30" s="36"/>
      <c r="AL30" s="42"/>
      <c r="AM30" s="40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0"/>
      <c r="AZ30" s="31" t="s">
        <v>9</v>
      </c>
      <c r="BA30" s="33">
        <f>SUM($V30:AY30)</f>
        <v>0.18</v>
      </c>
      <c r="BB30" s="58" t="str">
        <f t="shared" ref="BB30" si="27">IF(BA31&lt;BA30,"ATRASADA",IF(BA31=0,"OBRA A INICIAR",IF(BC30&gt;=1,"CONCLUÍDA",IF(BA31&gt;BA30,"ADIANTADA","CONFORME O PREVISTO"))))</f>
        <v>CONCLUÍDA</v>
      </c>
      <c r="BC30" s="59">
        <f t="shared" si="13"/>
        <v>1</v>
      </c>
      <c r="BE30" s="49"/>
    </row>
    <row r="31" spans="1:57" s="17" customFormat="1" ht="60" customHeight="1" thickBot="1" x14ac:dyDescent="0.35">
      <c r="A31" s="8"/>
      <c r="B31" s="83"/>
      <c r="C31" s="75"/>
      <c r="D31" s="78"/>
      <c r="E31" s="79"/>
      <c r="F31" s="79"/>
      <c r="G31" s="104"/>
      <c r="H31" s="101"/>
      <c r="I31" s="101"/>
      <c r="J31" s="102"/>
      <c r="K31" s="106"/>
      <c r="L31" s="106"/>
      <c r="M31" s="106"/>
      <c r="N31" s="64"/>
      <c r="O31" s="27" t="s">
        <v>10</v>
      </c>
      <c r="P31" s="42">
        <v>4.4999999999999998E-2</v>
      </c>
      <c r="Q31" s="42">
        <v>0.19500000000000001</v>
      </c>
      <c r="R31" s="42">
        <v>0.12</v>
      </c>
      <c r="S31" s="42">
        <v>0.06</v>
      </c>
      <c r="T31" s="42">
        <v>0.28000000000000003</v>
      </c>
      <c r="U31" s="42">
        <v>0.12</v>
      </c>
      <c r="V31" s="42">
        <v>0.1</v>
      </c>
      <c r="W31" s="36">
        <v>0.03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0.05</v>
      </c>
      <c r="AH31" s="36"/>
      <c r="AI31" s="36"/>
      <c r="AJ31" s="36"/>
      <c r="AK31" s="36"/>
      <c r="AL31" s="42"/>
      <c r="AM31" s="40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0"/>
      <c r="AZ31" s="32" t="s">
        <v>10</v>
      </c>
      <c r="BA31" s="34">
        <f>SUM($V31:AY31)</f>
        <v>0.18</v>
      </c>
      <c r="BB31" s="58"/>
      <c r="BC31" s="59"/>
    </row>
    <row r="32" spans="1:57" s="17" customFormat="1" ht="60" customHeight="1" x14ac:dyDescent="0.3">
      <c r="A32" s="8"/>
      <c r="B32" s="83"/>
      <c r="C32" s="75"/>
      <c r="D32" s="77" t="s">
        <v>75</v>
      </c>
      <c r="E32" s="80" t="s">
        <v>13</v>
      </c>
      <c r="F32" s="80">
        <v>120.9</v>
      </c>
      <c r="G32" s="103">
        <v>120.9</v>
      </c>
      <c r="H32" s="101">
        <v>41379</v>
      </c>
      <c r="I32" s="101">
        <v>41562</v>
      </c>
      <c r="J32" s="102">
        <f t="shared" ref="J32" si="28">I32-H32</f>
        <v>183</v>
      </c>
      <c r="K32" s="106" t="s">
        <v>63</v>
      </c>
      <c r="L32" s="106" t="s">
        <v>39</v>
      </c>
      <c r="M32" s="106" t="s">
        <v>82</v>
      </c>
      <c r="N32" s="63">
        <v>0</v>
      </c>
      <c r="O32" s="27" t="s">
        <v>9</v>
      </c>
      <c r="P32" s="42">
        <v>0</v>
      </c>
      <c r="Q32" s="42">
        <v>0.06</v>
      </c>
      <c r="R32" s="42">
        <v>0.09</v>
      </c>
      <c r="S32" s="42">
        <v>0.06</v>
      </c>
      <c r="T32" s="42">
        <v>0.15</v>
      </c>
      <c r="U32" s="42">
        <v>0.1</v>
      </c>
      <c r="V32" s="42">
        <v>0.255</v>
      </c>
      <c r="W32" s="36">
        <v>0.28500000000000003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42"/>
      <c r="AM32" s="40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0"/>
      <c r="AZ32" s="31" t="s">
        <v>9</v>
      </c>
      <c r="BA32" s="33">
        <f>SUM($V32:AY32)</f>
        <v>0.54</v>
      </c>
      <c r="BB32" s="58" t="str">
        <f t="shared" ref="BB32" si="29">IF(BA33&lt;BA32,"ATRASADA",IF(BA33=0,"OBRA A INICIAR",IF(BC32&gt;=1,"CONCLUÍDA",IF(BA33&gt;BA32,"ADIANTADA","CONFORME O PREVISTO"))))</f>
        <v>CONCLUÍDA</v>
      </c>
      <c r="BC32" s="59">
        <f t="shared" si="13"/>
        <v>1</v>
      </c>
    </row>
    <row r="33" spans="1:56" s="17" customFormat="1" ht="60" customHeight="1" thickBot="1" x14ac:dyDescent="0.35">
      <c r="A33" s="8"/>
      <c r="B33" s="82"/>
      <c r="C33" s="76"/>
      <c r="D33" s="76"/>
      <c r="E33" s="69"/>
      <c r="F33" s="69"/>
      <c r="G33" s="100"/>
      <c r="H33" s="96"/>
      <c r="I33" s="96"/>
      <c r="J33" s="98"/>
      <c r="K33" s="107"/>
      <c r="L33" s="107"/>
      <c r="M33" s="107"/>
      <c r="N33" s="64"/>
      <c r="O33" s="26" t="s">
        <v>10</v>
      </c>
      <c r="P33" s="35">
        <v>0</v>
      </c>
      <c r="Q33" s="35">
        <v>0.06</v>
      </c>
      <c r="R33" s="35">
        <v>0.09</v>
      </c>
      <c r="S33" s="35">
        <v>0.06</v>
      </c>
      <c r="T33" s="35">
        <v>0.15</v>
      </c>
      <c r="U33" s="35">
        <v>0.1</v>
      </c>
      <c r="V33" s="35">
        <v>0.22750000000000001</v>
      </c>
      <c r="W33" s="44">
        <v>0.2525</v>
      </c>
      <c r="X33" s="44">
        <v>0.06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35"/>
      <c r="AM33" s="39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9"/>
      <c r="AZ33" s="32" t="s">
        <v>10</v>
      </c>
      <c r="BA33" s="34">
        <f>SUM($V33:AY33)</f>
        <v>0.54</v>
      </c>
      <c r="BB33" s="58"/>
      <c r="BC33" s="59"/>
    </row>
    <row r="34" spans="1:56" s="17" customFormat="1" ht="51" customHeight="1" x14ac:dyDescent="0.3">
      <c r="A34" s="8"/>
      <c r="B34" s="81" t="s">
        <v>58</v>
      </c>
      <c r="C34" s="70" t="s">
        <v>45</v>
      </c>
      <c r="D34" s="71"/>
      <c r="E34" s="67" t="s">
        <v>14</v>
      </c>
      <c r="F34" s="67">
        <v>116.5</v>
      </c>
      <c r="G34" s="99">
        <v>116.5</v>
      </c>
      <c r="H34" s="95">
        <v>41015</v>
      </c>
      <c r="I34" s="95">
        <v>41866</v>
      </c>
      <c r="J34" s="97">
        <f t="shared" ref="J34" si="30">I34-H34</f>
        <v>851</v>
      </c>
      <c r="K34" s="108" t="s">
        <v>63</v>
      </c>
      <c r="L34" s="108" t="s">
        <v>39</v>
      </c>
      <c r="M34" s="108" t="s">
        <v>103</v>
      </c>
      <c r="N34" s="63">
        <v>0.16250000000000001</v>
      </c>
      <c r="O34" s="25" t="s">
        <v>9</v>
      </c>
      <c r="P34" s="37">
        <v>1.7500000000000002E-2</v>
      </c>
      <c r="Q34" s="37">
        <v>0.06</v>
      </c>
      <c r="R34" s="37">
        <v>1.2E-2</v>
      </c>
      <c r="S34" s="37">
        <v>0.02</v>
      </c>
      <c r="T34" s="37">
        <v>4.2000000000000003E-2</v>
      </c>
      <c r="U34" s="37">
        <v>0.04</v>
      </c>
      <c r="V34" s="45">
        <v>2.6499999999999999E-2</v>
      </c>
      <c r="W34" s="45">
        <v>1.3264887063654999E-2</v>
      </c>
      <c r="X34" s="45">
        <v>1.3264887063654999E-2</v>
      </c>
      <c r="Y34" s="45">
        <v>8.0000000000000002E-3</v>
      </c>
      <c r="Z34" s="45">
        <v>8.7548254620123195E-2</v>
      </c>
      <c r="AA34" s="45">
        <v>8.7548254620123195E-2</v>
      </c>
      <c r="AB34" s="45">
        <v>2.6529774127310099E-2</v>
      </c>
      <c r="AC34" s="45">
        <v>2.6529774127310099E-2</v>
      </c>
      <c r="AD34" s="45">
        <v>6.9640657084188901E-2</v>
      </c>
      <c r="AE34" s="45">
        <v>5.8999999999999997E-2</v>
      </c>
      <c r="AF34" s="45">
        <v>0.117394250513347</v>
      </c>
      <c r="AG34" s="45">
        <v>0.11076180698151999</v>
      </c>
      <c r="AH34" s="45"/>
      <c r="AI34" s="45"/>
      <c r="AJ34" s="45"/>
      <c r="AK34" s="45"/>
      <c r="AL34" s="37"/>
      <c r="AM34" s="38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8"/>
      <c r="AZ34" s="31" t="s">
        <v>9</v>
      </c>
      <c r="BA34" s="33">
        <f>SUM($V34:AY34)</f>
        <v>0.64598254620123252</v>
      </c>
      <c r="BB34" s="58" t="str">
        <f t="shared" ref="BB34" si="31">IF(BA35&lt;BA34,"ATRASADA",IF(BA35=0,"OBRA A INICIAR",IF(BC34&gt;=1,"CONCLUÍDA",IF(BA35&gt;BA34,"ADIANTADA","CONFORME O PREVISTO"))))</f>
        <v>CONCLUÍDA</v>
      </c>
      <c r="BC34" s="59">
        <f t="shared" si="13"/>
        <v>1.0000000000000002</v>
      </c>
    </row>
    <row r="35" spans="1:56" s="17" customFormat="1" ht="47.25" customHeight="1" thickBot="1" x14ac:dyDescent="0.35">
      <c r="A35" s="8"/>
      <c r="B35" s="82"/>
      <c r="C35" s="72"/>
      <c r="D35" s="73"/>
      <c r="E35" s="69"/>
      <c r="F35" s="69"/>
      <c r="G35" s="100"/>
      <c r="H35" s="96"/>
      <c r="I35" s="96"/>
      <c r="J35" s="98"/>
      <c r="K35" s="107"/>
      <c r="L35" s="107"/>
      <c r="M35" s="107"/>
      <c r="N35" s="64"/>
      <c r="O35" s="26" t="s">
        <v>10</v>
      </c>
      <c r="P35" s="35">
        <v>1.7500000000000002E-2</v>
      </c>
      <c r="Q35" s="35">
        <v>0.06</v>
      </c>
      <c r="R35" s="35">
        <v>1.2E-2</v>
      </c>
      <c r="S35" s="35">
        <v>0.02</v>
      </c>
      <c r="T35" s="35">
        <v>4.2000000000000003E-2</v>
      </c>
      <c r="U35" s="35">
        <v>0.04</v>
      </c>
      <c r="V35" s="35">
        <v>0.10050000000000001</v>
      </c>
      <c r="W35" s="44">
        <v>6.5000000000000002E-2</v>
      </c>
      <c r="X35" s="44">
        <v>0.129</v>
      </c>
      <c r="Y35" s="44">
        <v>2.5499999999999998E-2</v>
      </c>
      <c r="Z35" s="44">
        <v>5.0000000000000001E-3</v>
      </c>
      <c r="AA35" s="44">
        <v>0</v>
      </c>
      <c r="AB35" s="44">
        <v>0</v>
      </c>
      <c r="AC35" s="44">
        <v>0</v>
      </c>
      <c r="AD35" s="44">
        <v>5.3499999999999999E-2</v>
      </c>
      <c r="AE35" s="44">
        <v>0.04</v>
      </c>
      <c r="AF35" s="44">
        <v>0.02</v>
      </c>
      <c r="AG35" s="44">
        <v>0.03</v>
      </c>
      <c r="AH35" s="44">
        <v>4.3999999999999997E-2</v>
      </c>
      <c r="AI35" s="44">
        <v>3.6999999999999998E-2</v>
      </c>
      <c r="AJ35" s="44">
        <v>5.0000000000000001E-3</v>
      </c>
      <c r="AK35" s="44">
        <v>9.1499999999999998E-2</v>
      </c>
      <c r="AL35" s="35"/>
      <c r="AM35" s="39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9"/>
      <c r="AZ35" s="32" t="s">
        <v>10</v>
      </c>
      <c r="BA35" s="34">
        <f>SUM($V35:AY35)</f>
        <v>0.64600000000000013</v>
      </c>
      <c r="BB35" s="58"/>
      <c r="BC35" s="59"/>
    </row>
    <row r="36" spans="1:56" s="17" customFormat="1" ht="60" customHeight="1" x14ac:dyDescent="0.3">
      <c r="A36" s="8"/>
      <c r="B36" s="81" t="s">
        <v>59</v>
      </c>
      <c r="C36" s="70" t="s">
        <v>46</v>
      </c>
      <c r="D36" s="71"/>
      <c r="E36" s="67" t="s">
        <v>92</v>
      </c>
      <c r="F36" s="67">
        <v>117.5</v>
      </c>
      <c r="G36" s="99">
        <v>117.5</v>
      </c>
      <c r="H36" s="95">
        <v>41593</v>
      </c>
      <c r="I36" s="95">
        <v>42019</v>
      </c>
      <c r="J36" s="97">
        <f t="shared" ref="J36" si="32">I36-H36</f>
        <v>426</v>
      </c>
      <c r="K36" s="108" t="s">
        <v>63</v>
      </c>
      <c r="L36" s="108" t="s">
        <v>39</v>
      </c>
      <c r="M36" s="108" t="s">
        <v>101</v>
      </c>
      <c r="N36" s="63">
        <v>0</v>
      </c>
      <c r="O36" s="25" t="s">
        <v>9</v>
      </c>
      <c r="P36" s="37"/>
      <c r="Q36" s="37"/>
      <c r="R36" s="37"/>
      <c r="S36" s="37"/>
      <c r="T36" s="37"/>
      <c r="U36" s="37"/>
      <c r="V36" s="37"/>
      <c r="W36" s="45"/>
      <c r="X36" s="45">
        <v>0.01</v>
      </c>
      <c r="Z36" s="45">
        <v>1.2500000000000001E-2</v>
      </c>
      <c r="AA36" s="45">
        <v>3.2500000000000001E-2</v>
      </c>
      <c r="AB36" s="45">
        <v>7.0000000000000007E-2</v>
      </c>
      <c r="AC36" s="45">
        <v>6.25E-2</v>
      </c>
      <c r="AD36" s="45">
        <v>0.02</v>
      </c>
      <c r="AE36" s="45">
        <v>4.4499999999999998E-2</v>
      </c>
      <c r="AF36" s="45">
        <v>0.03</v>
      </c>
      <c r="AG36" s="45">
        <v>7.1400000000000005E-2</v>
      </c>
      <c r="AH36" s="45">
        <v>0.16750000000000001</v>
      </c>
      <c r="AI36" s="45">
        <v>0.19630000000000003</v>
      </c>
      <c r="AJ36" s="45">
        <v>0.19670000000000001</v>
      </c>
      <c r="AK36" s="45">
        <v>7.2999999999999995E-2</v>
      </c>
      <c r="AL36" s="37">
        <v>1.3100000000000001E-2</v>
      </c>
      <c r="AM36" s="38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31" t="s">
        <v>9</v>
      </c>
      <c r="BA36" s="33">
        <f>SUM($V36:AY36)</f>
        <v>1</v>
      </c>
      <c r="BB36" s="58" t="str">
        <f t="shared" ref="BB36" si="33">IF(BA37&lt;BA36,"ATRASADA",IF(BA37=0,"OBRA A INICIAR",IF(BC36&gt;=1,"CONCLUÍDA",IF(BA37&gt;BA36,"ADIANTADA","CONFORME O PREVISTO"))))</f>
        <v>CONCLUÍDA</v>
      </c>
      <c r="BC36" s="59">
        <f t="shared" si="13"/>
        <v>1</v>
      </c>
    </row>
    <row r="37" spans="1:56" s="17" customFormat="1" ht="60" customHeight="1" thickBot="1" x14ac:dyDescent="0.35">
      <c r="A37" s="8"/>
      <c r="B37" s="82"/>
      <c r="C37" s="72"/>
      <c r="D37" s="73"/>
      <c r="E37" s="69"/>
      <c r="F37" s="69"/>
      <c r="G37" s="100"/>
      <c r="H37" s="96"/>
      <c r="I37" s="96"/>
      <c r="J37" s="98"/>
      <c r="K37" s="107"/>
      <c r="L37" s="107"/>
      <c r="M37" s="107"/>
      <c r="N37" s="64"/>
      <c r="O37" s="26" t="s">
        <v>10</v>
      </c>
      <c r="P37" s="35"/>
      <c r="Q37" s="35"/>
      <c r="R37" s="35"/>
      <c r="S37" s="35"/>
      <c r="T37" s="35"/>
      <c r="U37" s="35"/>
      <c r="V37" s="35"/>
      <c r="W37" s="44"/>
      <c r="X37" s="44">
        <v>0.01</v>
      </c>
      <c r="Y37" s="44">
        <v>0</v>
      </c>
      <c r="Z37" s="44">
        <v>0</v>
      </c>
      <c r="AA37" s="44">
        <v>5.5E-2</v>
      </c>
      <c r="AB37" s="44">
        <v>0.04</v>
      </c>
      <c r="AC37" s="44">
        <v>5.5E-2</v>
      </c>
      <c r="AD37" s="44">
        <v>0.02</v>
      </c>
      <c r="AE37" s="44">
        <v>4.4499999999999998E-2</v>
      </c>
      <c r="AF37" s="44">
        <v>0.03</v>
      </c>
      <c r="AG37" s="44">
        <v>7.1400000000000005E-2</v>
      </c>
      <c r="AH37" s="44">
        <v>0.05</v>
      </c>
      <c r="AI37" s="44">
        <v>0.153</v>
      </c>
      <c r="AJ37" s="44">
        <v>8.0500000000000002E-2</v>
      </c>
      <c r="AK37" s="44">
        <v>0.02</v>
      </c>
      <c r="AL37" s="35">
        <v>0.06</v>
      </c>
      <c r="AM37" s="39">
        <v>4.4999999999999998E-2</v>
      </c>
      <c r="AN37" s="35">
        <v>8.4000000000000005E-2</v>
      </c>
      <c r="AO37" s="35">
        <v>6.3899999999999998E-2</v>
      </c>
      <c r="AP37" s="35">
        <v>2.75E-2</v>
      </c>
      <c r="AQ37" s="35">
        <v>3.6499999999999998E-2</v>
      </c>
      <c r="AR37" s="35">
        <v>1.4999999999999999E-2</v>
      </c>
      <c r="AS37" s="35">
        <v>6.8999999999999999E-3</v>
      </c>
      <c r="AT37" s="35">
        <v>3.1800000000000002E-2</v>
      </c>
      <c r="AU37" s="35"/>
      <c r="AV37" s="35"/>
      <c r="AW37" s="35"/>
      <c r="AX37" s="35"/>
      <c r="AY37" s="39"/>
      <c r="AZ37" s="32" t="s">
        <v>10</v>
      </c>
      <c r="BA37" s="34">
        <f>SUM($V37:AY37)</f>
        <v>1</v>
      </c>
      <c r="BB37" s="58"/>
      <c r="BC37" s="59"/>
    </row>
    <row r="38" spans="1:56" s="17" customFormat="1" ht="60" customHeight="1" x14ac:dyDescent="0.3">
      <c r="A38" s="8"/>
      <c r="B38" s="81" t="s">
        <v>60</v>
      </c>
      <c r="C38" s="74" t="s">
        <v>78</v>
      </c>
      <c r="D38" s="74" t="s">
        <v>47</v>
      </c>
      <c r="E38" s="67" t="s">
        <v>93</v>
      </c>
      <c r="F38" s="67">
        <v>117.3</v>
      </c>
      <c r="G38" s="99">
        <v>126.669</v>
      </c>
      <c r="H38" s="95">
        <v>40831</v>
      </c>
      <c r="I38" s="95">
        <v>41685</v>
      </c>
      <c r="J38" s="97">
        <f t="shared" ref="J38" si="34">I38-H38</f>
        <v>854</v>
      </c>
      <c r="K38" s="108" t="s">
        <v>63</v>
      </c>
      <c r="L38" s="108" t="s">
        <v>39</v>
      </c>
      <c r="M38" s="108" t="s">
        <v>82</v>
      </c>
      <c r="N38" s="63">
        <v>0.2361</v>
      </c>
      <c r="O38" s="25" t="s">
        <v>9</v>
      </c>
      <c r="P38" s="37">
        <v>1.4999999999999999E-2</v>
      </c>
      <c r="Q38" s="37">
        <v>0.05</v>
      </c>
      <c r="R38" s="37">
        <v>2.1000000000000001E-2</v>
      </c>
      <c r="S38" s="37">
        <v>5.4999999999999997E-3</v>
      </c>
      <c r="T38" s="37">
        <v>3.85E-2</v>
      </c>
      <c r="U38" s="37">
        <v>1.9E-2</v>
      </c>
      <c r="V38" s="45">
        <v>7.2094931921331304E-2</v>
      </c>
      <c r="W38" s="45">
        <v>0.13700000000000001</v>
      </c>
      <c r="X38" s="45">
        <v>0.138143192133132</v>
      </c>
      <c r="Y38" s="45">
        <v>0.11511932677761</v>
      </c>
      <c r="Z38" s="45">
        <v>8.8374432677761003E-2</v>
      </c>
      <c r="AA38" s="45">
        <v>6.4187744583963702E-2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37"/>
      <c r="AM38" s="38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/>
      <c r="AZ38" s="31" t="s">
        <v>9</v>
      </c>
      <c r="BA38" s="33">
        <f>SUM($V38:AY38)</f>
        <v>0.61491962809379797</v>
      </c>
      <c r="BB38" s="58" t="s">
        <v>102</v>
      </c>
      <c r="BC38" s="59">
        <f t="shared" si="13"/>
        <v>1.0000000000000002</v>
      </c>
    </row>
    <row r="39" spans="1:56" s="17" customFormat="1" ht="60" customHeight="1" thickBot="1" x14ac:dyDescent="0.35">
      <c r="A39" s="8"/>
      <c r="B39" s="82"/>
      <c r="C39" s="75"/>
      <c r="D39" s="76"/>
      <c r="E39" s="69"/>
      <c r="F39" s="69"/>
      <c r="G39" s="100"/>
      <c r="H39" s="96"/>
      <c r="I39" s="96"/>
      <c r="J39" s="98"/>
      <c r="K39" s="107"/>
      <c r="L39" s="107"/>
      <c r="M39" s="107"/>
      <c r="N39" s="64"/>
      <c r="O39" s="26" t="s">
        <v>10</v>
      </c>
      <c r="P39" s="35">
        <v>1.4999999999999999E-2</v>
      </c>
      <c r="Q39" s="35">
        <v>0.05</v>
      </c>
      <c r="R39" s="35">
        <v>2.1000000000000001E-2</v>
      </c>
      <c r="S39" s="35">
        <v>5.4999999999999997E-3</v>
      </c>
      <c r="T39" s="35">
        <v>3.85E-2</v>
      </c>
      <c r="U39" s="35">
        <v>1.9E-2</v>
      </c>
      <c r="V39" s="35">
        <v>7.2900000000000006E-2</v>
      </c>
      <c r="W39" s="44">
        <v>0.1135</v>
      </c>
      <c r="X39" s="44">
        <v>8.8499999999999995E-2</v>
      </c>
      <c r="Y39" s="44">
        <v>0.1135</v>
      </c>
      <c r="Z39" s="44">
        <v>4.3099999999999999E-2</v>
      </c>
      <c r="AA39" s="44">
        <v>0.06</v>
      </c>
      <c r="AB39" s="44">
        <v>4.4999999999999998E-2</v>
      </c>
      <c r="AC39" s="44">
        <v>3.0200000000000001E-2</v>
      </c>
      <c r="AD39" s="44">
        <v>3.7499999999999999E-2</v>
      </c>
      <c r="AE39" s="44">
        <v>8.6999999999999994E-3</v>
      </c>
      <c r="AF39" s="44">
        <v>1E-3</v>
      </c>
      <c r="AG39" s="44">
        <v>1E-3</v>
      </c>
      <c r="AH39" s="44"/>
      <c r="AI39" s="44"/>
      <c r="AJ39" s="44"/>
      <c r="AK39" s="44"/>
      <c r="AL39" s="35"/>
      <c r="AM39" s="39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9"/>
      <c r="AZ39" s="32" t="s">
        <v>10</v>
      </c>
      <c r="BA39" s="34">
        <f>SUM($V39:AY39)</f>
        <v>0.6149</v>
      </c>
      <c r="BB39" s="58"/>
      <c r="BC39" s="59"/>
    </row>
    <row r="40" spans="1:56" s="17" customFormat="1" ht="60" customHeight="1" x14ac:dyDescent="0.3">
      <c r="A40" s="8"/>
      <c r="B40" s="81" t="s">
        <v>61</v>
      </c>
      <c r="C40" s="75"/>
      <c r="D40" s="74" t="s">
        <v>48</v>
      </c>
      <c r="E40" s="67" t="s">
        <v>16</v>
      </c>
      <c r="F40" s="67">
        <v>115.2</v>
      </c>
      <c r="G40" s="99">
        <v>117.3</v>
      </c>
      <c r="H40" s="95">
        <v>41015</v>
      </c>
      <c r="I40" s="95">
        <v>41685</v>
      </c>
      <c r="J40" s="97">
        <f t="shared" ref="J40" si="35">I40-H40</f>
        <v>670</v>
      </c>
      <c r="K40" s="108" t="s">
        <v>63</v>
      </c>
      <c r="L40" s="108" t="s">
        <v>39</v>
      </c>
      <c r="M40" s="108" t="s">
        <v>82</v>
      </c>
      <c r="N40" s="63">
        <v>0</v>
      </c>
      <c r="O40" s="25" t="s">
        <v>9</v>
      </c>
      <c r="P40" s="37"/>
      <c r="Q40" s="37"/>
      <c r="R40" s="37">
        <v>0.123</v>
      </c>
      <c r="S40" s="37">
        <v>6.7500000000000004E-2</v>
      </c>
      <c r="T40" s="37">
        <v>4.4999999999999997E-3</v>
      </c>
      <c r="U40" s="37">
        <v>6.7500000000000004E-2</v>
      </c>
      <c r="V40" s="37">
        <v>8.249999999999999E-2</v>
      </c>
      <c r="W40" s="45">
        <v>0.1275</v>
      </c>
      <c r="X40" s="45">
        <v>0.129</v>
      </c>
      <c r="Y40" s="45">
        <v>0.18</v>
      </c>
      <c r="Z40" s="45">
        <v>0.10749999999999998</v>
      </c>
      <c r="AA40" s="45">
        <v>0.111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37"/>
      <c r="AM40" s="38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/>
      <c r="AZ40" s="31" t="s">
        <v>9</v>
      </c>
      <c r="BA40" s="33">
        <f>SUM($V40:AY40)</f>
        <v>0.73749999999999982</v>
      </c>
      <c r="BB40" s="58" t="str">
        <f t="shared" ref="BB40" si="36">IF(BA41&lt;BA40,"ATRASADA",IF(BA41=0,"OBRA A INICIAR",IF(BC40&gt;=1,"CONCLUÍDA",IF(BA41&gt;BA40,"ADIANTADA","CONFORME O PREVISTO"))))</f>
        <v>CONCLUÍDA</v>
      </c>
      <c r="BC40" s="59">
        <f t="shared" si="13"/>
        <v>0.99999999999999989</v>
      </c>
    </row>
    <row r="41" spans="1:56" s="17" customFormat="1" ht="60" customHeight="1" thickBot="1" x14ac:dyDescent="0.35">
      <c r="A41" s="8"/>
      <c r="B41" s="82"/>
      <c r="C41" s="76"/>
      <c r="D41" s="76"/>
      <c r="E41" s="69"/>
      <c r="F41" s="69"/>
      <c r="G41" s="100"/>
      <c r="H41" s="96"/>
      <c r="I41" s="96"/>
      <c r="J41" s="98"/>
      <c r="K41" s="107"/>
      <c r="L41" s="107"/>
      <c r="M41" s="107"/>
      <c r="N41" s="64"/>
      <c r="O41" s="26" t="s">
        <v>10</v>
      </c>
      <c r="P41" s="35"/>
      <c r="Q41" s="35"/>
      <c r="R41" s="35">
        <v>0.123</v>
      </c>
      <c r="S41" s="35">
        <v>6.7500000000000004E-2</v>
      </c>
      <c r="T41" s="35">
        <v>4.4999999999999997E-3</v>
      </c>
      <c r="U41" s="44">
        <v>6.7500000000000004E-2</v>
      </c>
      <c r="V41" s="35">
        <v>0.17749999999999999</v>
      </c>
      <c r="W41" s="44">
        <v>0.15</v>
      </c>
      <c r="X41" s="44">
        <v>7.7499999999999999E-2</v>
      </c>
      <c r="Y41" s="44">
        <v>0.127</v>
      </c>
      <c r="Z41" s="44">
        <v>0.1215</v>
      </c>
      <c r="AA41" s="44">
        <v>6.4500000000000002E-2</v>
      </c>
      <c r="AB41" s="44">
        <v>5.4000000000000003E-3</v>
      </c>
      <c r="AC41" s="44">
        <v>3.0000000000000001E-3</v>
      </c>
      <c r="AD41" s="44">
        <v>1.11E-2</v>
      </c>
      <c r="AE41" s="44"/>
      <c r="AF41" s="44"/>
      <c r="AG41" s="44"/>
      <c r="AH41" s="44"/>
      <c r="AI41" s="44"/>
      <c r="AJ41" s="44"/>
      <c r="AK41" s="44"/>
      <c r="AL41" s="35"/>
      <c r="AM41" s="39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9"/>
      <c r="AZ41" s="32" t="s">
        <v>10</v>
      </c>
      <c r="BA41" s="34">
        <f>SUM($V41:AY41)</f>
        <v>0.73749999999999993</v>
      </c>
      <c r="BB41" s="58"/>
      <c r="BC41" s="59"/>
    </row>
    <row r="42" spans="1:56" s="17" customFormat="1" ht="46.5" customHeight="1" x14ac:dyDescent="0.3">
      <c r="A42" s="8"/>
      <c r="B42" s="81" t="s">
        <v>62</v>
      </c>
      <c r="C42" s="74" t="s">
        <v>49</v>
      </c>
      <c r="D42" s="74" t="s">
        <v>79</v>
      </c>
      <c r="E42" s="67" t="s">
        <v>94</v>
      </c>
      <c r="F42" s="67">
        <v>117.3</v>
      </c>
      <c r="G42" s="99">
        <v>124.56</v>
      </c>
      <c r="H42" s="95">
        <v>40836</v>
      </c>
      <c r="I42" s="95">
        <v>41698</v>
      </c>
      <c r="J42" s="97">
        <f t="shared" ref="J42" si="37">I42-H42</f>
        <v>862</v>
      </c>
      <c r="K42" s="108" t="s">
        <v>63</v>
      </c>
      <c r="L42" s="108" t="s">
        <v>39</v>
      </c>
      <c r="M42" s="108" t="s">
        <v>82</v>
      </c>
      <c r="N42" s="63">
        <v>0.57850000000000001</v>
      </c>
      <c r="O42" s="25" t="s">
        <v>9</v>
      </c>
      <c r="P42" s="37">
        <v>3.5000000000000003E-2</v>
      </c>
      <c r="Q42" s="37">
        <v>3.3000000000000002E-2</v>
      </c>
      <c r="R42" s="37">
        <v>1.7000000000000001E-2</v>
      </c>
      <c r="S42" s="37">
        <v>1.1250000000000001E-3</v>
      </c>
      <c r="T42" s="37">
        <v>1.8000000000000002E-2</v>
      </c>
      <c r="U42" s="37">
        <v>6.8750000000000009E-3</v>
      </c>
      <c r="V42" s="45">
        <v>8.4985337243401807E-3</v>
      </c>
      <c r="W42" s="45">
        <v>4.5527859237536598E-2</v>
      </c>
      <c r="X42" s="45">
        <v>4.5527859237536598E-2</v>
      </c>
      <c r="Y42" s="45">
        <v>0.13089999999999999</v>
      </c>
      <c r="Z42" s="45"/>
      <c r="AA42" s="45">
        <v>0.08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37"/>
      <c r="AM42" s="38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  <c r="AZ42" s="31" t="s">
        <v>9</v>
      </c>
      <c r="BA42" s="33">
        <f>SUM($V42:AY42)</f>
        <v>0.31045425219941336</v>
      </c>
      <c r="BB42" s="58" t="str">
        <f t="shared" ref="BB42" si="38">IF(BA43&lt;BA42,"ATRASADA",IF(BA43=0,"OBRA A INICIAR",IF(BC42&gt;=1,"CONCLUÍDA",IF(BA43&gt;BA42,"ADIANTADA","CONFORME O PREVISTO"))))</f>
        <v>CONCLUÍDA</v>
      </c>
      <c r="BC42" s="59">
        <f t="shared" si="13"/>
        <v>1</v>
      </c>
    </row>
    <row r="43" spans="1:56" s="16" customFormat="1" ht="60" customHeight="1" thickBot="1" x14ac:dyDescent="0.35">
      <c r="A43" s="7"/>
      <c r="B43" s="82"/>
      <c r="C43" s="76"/>
      <c r="D43" s="76"/>
      <c r="E43" s="69"/>
      <c r="F43" s="69"/>
      <c r="G43" s="100"/>
      <c r="H43" s="96"/>
      <c r="I43" s="96"/>
      <c r="J43" s="98"/>
      <c r="K43" s="107"/>
      <c r="L43" s="107"/>
      <c r="M43" s="107"/>
      <c r="N43" s="64"/>
      <c r="O43" s="26" t="s">
        <v>10</v>
      </c>
      <c r="P43" s="35">
        <v>3.5000000000000003E-2</v>
      </c>
      <c r="Q43" s="35">
        <v>3.3000000000000002E-2</v>
      </c>
      <c r="R43" s="35">
        <v>1.7000000000000001E-2</v>
      </c>
      <c r="S43" s="35">
        <v>1.1250000000000001E-3</v>
      </c>
      <c r="T43" s="35">
        <v>1.8000000000000002E-2</v>
      </c>
      <c r="U43" s="35">
        <v>6.8750000000000009E-3</v>
      </c>
      <c r="V43" s="35">
        <v>8.5000000000000006E-2</v>
      </c>
      <c r="W43" s="44">
        <v>6.8000000000000005E-2</v>
      </c>
      <c r="X43" s="44">
        <v>5.3999999999999999E-2</v>
      </c>
      <c r="Y43" s="44">
        <v>2.35E-2</v>
      </c>
      <c r="Z43" s="44">
        <v>0</v>
      </c>
      <c r="AA43" s="44">
        <v>5.5599999999999997E-2</v>
      </c>
      <c r="AB43" s="44">
        <v>4.7999999999999996E-3</v>
      </c>
      <c r="AC43" s="44">
        <v>9.5999999999999992E-3</v>
      </c>
      <c r="AD43" s="44">
        <v>0</v>
      </c>
      <c r="AE43" s="44">
        <v>0</v>
      </c>
      <c r="AF43" s="44">
        <v>0</v>
      </c>
      <c r="AG43" s="44">
        <v>5.0000000000000001E-3</v>
      </c>
      <c r="AH43" s="44">
        <v>5.0000000000000001E-3</v>
      </c>
      <c r="AI43" s="44"/>
      <c r="AJ43" s="44"/>
      <c r="AK43" s="44"/>
      <c r="AL43" s="35"/>
      <c r="AM43" s="39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9"/>
      <c r="AZ43" s="32" t="s">
        <v>10</v>
      </c>
      <c r="BA43" s="34">
        <f>SUM($V43:AY43)</f>
        <v>0.31050000000000005</v>
      </c>
      <c r="BB43" s="58"/>
      <c r="BC43" s="59"/>
    </row>
    <row r="44" spans="1:56" x14ac:dyDescent="0.3">
      <c r="AB44" s="56"/>
      <c r="AC44" s="56"/>
      <c r="AD44" s="56"/>
      <c r="AE44" s="56"/>
      <c r="AF44" s="56"/>
      <c r="AG44" s="56"/>
      <c r="BB44" s="54"/>
      <c r="BC44" s="53"/>
      <c r="BD44"/>
    </row>
    <row r="45" spans="1:56" x14ac:dyDescent="0.3">
      <c r="AB45" s="56"/>
      <c r="AC45" s="56"/>
      <c r="AD45" s="56"/>
      <c r="AE45" s="56"/>
      <c r="AF45" s="56"/>
      <c r="AG45" s="56"/>
      <c r="BB45" s="54"/>
      <c r="BC45" s="55"/>
      <c r="BD45"/>
    </row>
    <row r="46" spans="1:56" x14ac:dyDescent="0.3">
      <c r="AC46" s="56"/>
      <c r="AD46" s="56"/>
      <c r="AE46" s="56"/>
      <c r="AF46" s="56"/>
      <c r="AG46" s="56"/>
      <c r="BB46" s="52"/>
      <c r="BC46" s="53"/>
      <c r="BD46"/>
    </row>
    <row r="47" spans="1:56" x14ac:dyDescent="0.3">
      <c r="AB47" s="57"/>
      <c r="AC47" s="56"/>
      <c r="AD47" s="56"/>
      <c r="AE47" s="56"/>
      <c r="AF47" s="56"/>
      <c r="AG47" s="56"/>
    </row>
    <row r="48" spans="1:56" x14ac:dyDescent="0.3">
      <c r="AB48" s="57"/>
      <c r="AC48" s="56"/>
      <c r="AD48" s="56"/>
      <c r="AE48" s="56"/>
      <c r="AF48" s="56"/>
      <c r="AG48" s="56"/>
    </row>
  </sheetData>
  <sheetProtection password="F559" sheet="1" objects="1" scenarios="1" selectLockedCells="1" selectUnlockedCells="1"/>
  <mergeCells count="282">
    <mergeCell ref="K6:K7"/>
    <mergeCell ref="L6:L7"/>
    <mergeCell ref="M6:M7"/>
    <mergeCell ref="P4:Y4"/>
    <mergeCell ref="O4:O5"/>
    <mergeCell ref="Z4:AA4"/>
    <mergeCell ref="AN4:AW4"/>
    <mergeCell ref="AX4:AY4"/>
    <mergeCell ref="AB4:AK4"/>
    <mergeCell ref="AL4:AM4"/>
    <mergeCell ref="N6:N7"/>
    <mergeCell ref="K8:K9"/>
    <mergeCell ref="L8:L9"/>
    <mergeCell ref="M8:M9"/>
    <mergeCell ref="K10:K11"/>
    <mergeCell ref="L10:L11"/>
    <mergeCell ref="M10:M11"/>
    <mergeCell ref="E4:E5"/>
    <mergeCell ref="F4:F5"/>
    <mergeCell ref="G4:G5"/>
    <mergeCell ref="I6:I7"/>
    <mergeCell ref="J6:J7"/>
    <mergeCell ref="E10:E11"/>
    <mergeCell ref="F10:F11"/>
    <mergeCell ref="G10:G11"/>
    <mergeCell ref="H10:H11"/>
    <mergeCell ref="I10:I11"/>
    <mergeCell ref="J10:J11"/>
    <mergeCell ref="E8:E9"/>
    <mergeCell ref="F8:F9"/>
    <mergeCell ref="G8:G9"/>
    <mergeCell ref="H8:H9"/>
    <mergeCell ref="I8:I9"/>
    <mergeCell ref="J8:J9"/>
    <mergeCell ref="E6:E7"/>
    <mergeCell ref="M22:M23"/>
    <mergeCell ref="K16:K17"/>
    <mergeCell ref="L16:L17"/>
    <mergeCell ref="M16:M17"/>
    <mergeCell ref="K18:K19"/>
    <mergeCell ref="L18:L19"/>
    <mergeCell ref="M18:M19"/>
    <mergeCell ref="K12:K13"/>
    <mergeCell ref="L12:L13"/>
    <mergeCell ref="M12:M13"/>
    <mergeCell ref="K14:K15"/>
    <mergeCell ref="L14:L15"/>
    <mergeCell ref="M14:M15"/>
    <mergeCell ref="K20:K21"/>
    <mergeCell ref="L20:L21"/>
    <mergeCell ref="M20:M21"/>
    <mergeCell ref="K22:K23"/>
    <mergeCell ref="L22:L23"/>
    <mergeCell ref="K40:K41"/>
    <mergeCell ref="L40:L41"/>
    <mergeCell ref="M40:M41"/>
    <mergeCell ref="K42:K43"/>
    <mergeCell ref="L42:L43"/>
    <mergeCell ref="M42:M43"/>
    <mergeCell ref="K36:K37"/>
    <mergeCell ref="L36:L37"/>
    <mergeCell ref="M36:M37"/>
    <mergeCell ref="K38:K39"/>
    <mergeCell ref="L38:L39"/>
    <mergeCell ref="M38:M39"/>
    <mergeCell ref="K32:K33"/>
    <mergeCell ref="L32:L33"/>
    <mergeCell ref="M32:M33"/>
    <mergeCell ref="K34:K35"/>
    <mergeCell ref="L34:L35"/>
    <mergeCell ref="M34:M35"/>
    <mergeCell ref="K28:K29"/>
    <mergeCell ref="L28:L29"/>
    <mergeCell ref="E12:E13"/>
    <mergeCell ref="F12:F13"/>
    <mergeCell ref="G12:G13"/>
    <mergeCell ref="H12:H13"/>
    <mergeCell ref="I12:I13"/>
    <mergeCell ref="J12:J13"/>
    <mergeCell ref="M28:M29"/>
    <mergeCell ref="K30:K31"/>
    <mergeCell ref="L30:L31"/>
    <mergeCell ref="M30:M31"/>
    <mergeCell ref="K24:K25"/>
    <mergeCell ref="L24:L25"/>
    <mergeCell ref="M24:M25"/>
    <mergeCell ref="K26:K27"/>
    <mergeCell ref="L26:L27"/>
    <mergeCell ref="M26:M27"/>
    <mergeCell ref="F6:F7"/>
    <mergeCell ref="G6:G7"/>
    <mergeCell ref="H6:H7"/>
    <mergeCell ref="I16:I17"/>
    <mergeCell ref="J16:J17"/>
    <mergeCell ref="E18:E19"/>
    <mergeCell ref="F18:F19"/>
    <mergeCell ref="G18:G19"/>
    <mergeCell ref="H18:H19"/>
    <mergeCell ref="I18:I19"/>
    <mergeCell ref="J18:J19"/>
    <mergeCell ref="E16:E17"/>
    <mergeCell ref="F16:F17"/>
    <mergeCell ref="G16:G17"/>
    <mergeCell ref="H16:H17"/>
    <mergeCell ref="E14:E15"/>
    <mergeCell ref="F14:F15"/>
    <mergeCell ref="G14:G15"/>
    <mergeCell ref="H14:H15"/>
    <mergeCell ref="I14:I15"/>
    <mergeCell ref="J14:J15"/>
    <mergeCell ref="E22:E23"/>
    <mergeCell ref="F22:F23"/>
    <mergeCell ref="G22:G23"/>
    <mergeCell ref="H22:H23"/>
    <mergeCell ref="I22:I23"/>
    <mergeCell ref="J22:J23"/>
    <mergeCell ref="E20:E21"/>
    <mergeCell ref="F20:F21"/>
    <mergeCell ref="G20:G21"/>
    <mergeCell ref="H20:H21"/>
    <mergeCell ref="I20:I21"/>
    <mergeCell ref="J20:J21"/>
    <mergeCell ref="E26:E27"/>
    <mergeCell ref="F26:F27"/>
    <mergeCell ref="G26:G27"/>
    <mergeCell ref="H26:H27"/>
    <mergeCell ref="I26:I27"/>
    <mergeCell ref="J26:J27"/>
    <mergeCell ref="E24:E25"/>
    <mergeCell ref="F24:F25"/>
    <mergeCell ref="G24:G25"/>
    <mergeCell ref="H24:H25"/>
    <mergeCell ref="I24:I25"/>
    <mergeCell ref="J24:J25"/>
    <mergeCell ref="E30:E31"/>
    <mergeCell ref="F30:F31"/>
    <mergeCell ref="G30:G31"/>
    <mergeCell ref="H30:H31"/>
    <mergeCell ref="I30:I31"/>
    <mergeCell ref="J30:J31"/>
    <mergeCell ref="E28:E29"/>
    <mergeCell ref="F28:F29"/>
    <mergeCell ref="G28:G29"/>
    <mergeCell ref="H28:H29"/>
    <mergeCell ref="I28:I29"/>
    <mergeCell ref="J28:J29"/>
    <mergeCell ref="E34:E35"/>
    <mergeCell ref="F34:F35"/>
    <mergeCell ref="G34:G35"/>
    <mergeCell ref="H34:H35"/>
    <mergeCell ref="I34:I35"/>
    <mergeCell ref="J34:J35"/>
    <mergeCell ref="E32:E33"/>
    <mergeCell ref="F32:F33"/>
    <mergeCell ref="G32:G33"/>
    <mergeCell ref="H32:H33"/>
    <mergeCell ref="E42:E43"/>
    <mergeCell ref="F42:F43"/>
    <mergeCell ref="G42:G43"/>
    <mergeCell ref="H42:H43"/>
    <mergeCell ref="I42:I43"/>
    <mergeCell ref="J42:J43"/>
    <mergeCell ref="E40:E41"/>
    <mergeCell ref="F40:F41"/>
    <mergeCell ref="G40:G41"/>
    <mergeCell ref="H40:H41"/>
    <mergeCell ref="C6:C7"/>
    <mergeCell ref="B4:D5"/>
    <mergeCell ref="D6:D7"/>
    <mergeCell ref="D8:D9"/>
    <mergeCell ref="D10:D11"/>
    <mergeCell ref="D12:D13"/>
    <mergeCell ref="C1:H1"/>
    <mergeCell ref="H4:J4"/>
    <mergeCell ref="I40:I41"/>
    <mergeCell ref="J40:J41"/>
    <mergeCell ref="I36:I37"/>
    <mergeCell ref="J36:J37"/>
    <mergeCell ref="E38:E39"/>
    <mergeCell ref="F38:F39"/>
    <mergeCell ref="G38:G39"/>
    <mergeCell ref="H38:H39"/>
    <mergeCell ref="I38:I39"/>
    <mergeCell ref="J38:J39"/>
    <mergeCell ref="E36:E37"/>
    <mergeCell ref="F36:F37"/>
    <mergeCell ref="G36:G37"/>
    <mergeCell ref="H36:H37"/>
    <mergeCell ref="I32:I33"/>
    <mergeCell ref="J32:J33"/>
    <mergeCell ref="B34:B35"/>
    <mergeCell ref="B36:B37"/>
    <mergeCell ref="B38:B39"/>
    <mergeCell ref="B40:B41"/>
    <mergeCell ref="B42:B43"/>
    <mergeCell ref="B6:B7"/>
    <mergeCell ref="B8:B15"/>
    <mergeCell ref="B16:B21"/>
    <mergeCell ref="B22:B25"/>
    <mergeCell ref="B26:B27"/>
    <mergeCell ref="B28:B33"/>
    <mergeCell ref="D42:D43"/>
    <mergeCell ref="C8:C15"/>
    <mergeCell ref="C16:C21"/>
    <mergeCell ref="C28:C3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C26:C27"/>
    <mergeCell ref="C42:C43"/>
    <mergeCell ref="D32:D33"/>
    <mergeCell ref="D38:D39"/>
    <mergeCell ref="N30:N31"/>
    <mergeCell ref="N32:N33"/>
    <mergeCell ref="N34:N35"/>
    <mergeCell ref="N36:N37"/>
    <mergeCell ref="N38:N39"/>
    <mergeCell ref="N40:N41"/>
    <mergeCell ref="N42:N43"/>
    <mergeCell ref="N4:N5"/>
    <mergeCell ref="C22:C25"/>
    <mergeCell ref="C34:D35"/>
    <mergeCell ref="C36:D37"/>
    <mergeCell ref="C38:C41"/>
    <mergeCell ref="N10:N11"/>
    <mergeCell ref="N12:N13"/>
    <mergeCell ref="N14:N15"/>
    <mergeCell ref="N16:N17"/>
    <mergeCell ref="N18:N19"/>
    <mergeCell ref="N20:N21"/>
    <mergeCell ref="N22:N23"/>
    <mergeCell ref="N24:N25"/>
    <mergeCell ref="N28:N29"/>
    <mergeCell ref="N26:N27"/>
    <mergeCell ref="N8:N9"/>
    <mergeCell ref="D40:D41"/>
    <mergeCell ref="AZ4:BC4"/>
    <mergeCell ref="AZ5:BA5"/>
    <mergeCell ref="BB6:BB7"/>
    <mergeCell ref="BC6:BC7"/>
    <mergeCell ref="BB8:BB9"/>
    <mergeCell ref="BC8:BC9"/>
    <mergeCell ref="BB10:BB11"/>
    <mergeCell ref="BC10:BC11"/>
    <mergeCell ref="BB12:BB13"/>
    <mergeCell ref="BC12:BC13"/>
    <mergeCell ref="BB14:BB15"/>
    <mergeCell ref="BC14:BC15"/>
    <mergeCell ref="BB16:BB17"/>
    <mergeCell ref="BC16:BC17"/>
    <mergeCell ref="BB18:BB19"/>
    <mergeCell ref="BC18:BC19"/>
    <mergeCell ref="BB20:BB21"/>
    <mergeCell ref="BC20:BC21"/>
    <mergeCell ref="BB22:BB23"/>
    <mergeCell ref="BC22:BC23"/>
    <mergeCell ref="BB24:BB25"/>
    <mergeCell ref="BC24:BC25"/>
    <mergeCell ref="BB26:BB27"/>
    <mergeCell ref="BC26:BC27"/>
    <mergeCell ref="BB28:BB29"/>
    <mergeCell ref="BC28:BC29"/>
    <mergeCell ref="BB30:BB31"/>
    <mergeCell ref="BC30:BC31"/>
    <mergeCell ref="BB32:BB33"/>
    <mergeCell ref="BC32:BC33"/>
    <mergeCell ref="BB34:BB35"/>
    <mergeCell ref="BC34:BC35"/>
    <mergeCell ref="BB36:BB37"/>
    <mergeCell ref="BC36:BC37"/>
    <mergeCell ref="BB38:BB39"/>
    <mergeCell ref="BC38:BC39"/>
    <mergeCell ref="BB40:BB41"/>
    <mergeCell ref="BC40:BC41"/>
    <mergeCell ref="BB42:BB43"/>
    <mergeCell ref="BC42:BC43"/>
  </mergeCells>
  <conditionalFormatting sqref="K1:N2 K4:N4 K5:M43 K44:N1048576">
    <cfRule type="containsText" dxfId="30" priority="272" operator="containsText" text="EM ANÁLISE NO MT">
      <formula>NOT(ISERROR(SEARCH("EM ANÁLISE NO MT",K1)))</formula>
    </cfRule>
    <cfRule type="containsText" dxfId="29" priority="273" operator="containsText" text="EM ANÁLISE NA ANTT">
      <formula>NOT(ISERROR(SEARCH("EM ANÁLISE NA ANTT",K1)))</formula>
    </cfRule>
    <cfRule type="containsText" dxfId="28" priority="274" operator="containsText" text="LICENCIADO">
      <formula>NOT(ISERROR(SEARCH("LICENCIADO",K1)))</formula>
    </cfRule>
    <cfRule type="containsText" dxfId="27" priority="275" operator="containsText" text="PUBLICADO">
      <formula>NOT(ISERROR(SEARCH("PUBLICADO",K1)))</formula>
    </cfRule>
    <cfRule type="containsText" dxfId="26" priority="276" operator="containsText" text="A INICIAR">
      <formula>NOT(ISERROR(SEARCH("A INICIAR",K1)))</formula>
    </cfRule>
    <cfRule type="containsText" dxfId="25" priority="277" operator="containsText" text="AGUARDANDO ÓRGÃO AMBIENTAL">
      <formula>NOT(ISERROR(SEARCH("AGUARDANDO ÓRGÃO AMBIENTAL",K1)))</formula>
    </cfRule>
    <cfRule type="containsText" dxfId="24" priority="278" operator="containsText" text="NÃO SE APLICA">
      <formula>NOT(ISERROR(SEARCH("NÃO SE APLICA",K1)))</formula>
    </cfRule>
    <cfRule type="containsText" dxfId="23" priority="279" operator="containsText" text="EM ELABORAÇÃO">
      <formula>NOT(ISERROR(SEARCH("EM ELABORAÇÃO",K1)))</formula>
    </cfRule>
    <cfRule type="containsText" dxfId="22" priority="280" operator="containsText" text="NÃO APRESENTADO APÓS OBJEÇÃO">
      <formula>NOT(ISERROR(SEARCH("NÃO APRESENTADO APÓS OBJEÇÃO",K1)))</formula>
    </cfRule>
    <cfRule type="containsText" dxfId="21" priority="281" operator="containsText" text="EM ANÁLISE">
      <formula>NOT(ISERROR(SEARCH("EM ANÁLISE",K1)))</formula>
    </cfRule>
    <cfRule type="containsText" dxfId="20" priority="282" operator="containsText" text="APROVADO">
      <formula>NOT(ISERROR(SEARCH("APROVADO",K1)))</formula>
    </cfRule>
  </conditionalFormatting>
  <conditionalFormatting sqref="K3:N3">
    <cfRule type="containsText" dxfId="19" priority="45" operator="containsText" text="EM ANÁLISE NO MT">
      <formula>NOT(ISERROR(SEARCH("EM ANÁLISE NO MT",K3)))</formula>
    </cfRule>
    <cfRule type="containsText" dxfId="18" priority="46" operator="containsText" text="EM ANÁLISE NA ANTT">
      <formula>NOT(ISERROR(SEARCH("EM ANÁLISE NA ANTT",K3)))</formula>
    </cfRule>
    <cfRule type="containsText" dxfId="17" priority="47" operator="containsText" text="LICENCIADO">
      <formula>NOT(ISERROR(SEARCH("LICENCIADO",K3)))</formula>
    </cfRule>
    <cfRule type="containsText" dxfId="16" priority="48" operator="containsText" text="PUBLICADO">
      <formula>NOT(ISERROR(SEARCH("PUBLICADO",K3)))</formula>
    </cfRule>
    <cfRule type="containsText" dxfId="15" priority="49" operator="containsText" text="A INICIAR">
      <formula>NOT(ISERROR(SEARCH("A INICIAR",K3)))</formula>
    </cfRule>
    <cfRule type="containsText" dxfId="14" priority="50" operator="containsText" text="AGUARDANDO ÓRGÃO AMBIENTAL">
      <formula>NOT(ISERROR(SEARCH("AGUARDANDO ÓRGÃO AMBIENTAL",K3)))</formula>
    </cfRule>
    <cfRule type="containsText" dxfId="13" priority="51" operator="containsText" text="NÃO SE APLICA">
      <formula>NOT(ISERROR(SEARCH("NÃO SE APLICA",K3)))</formula>
    </cfRule>
    <cfRule type="containsText" dxfId="12" priority="52" operator="containsText" text="EM ELABORAÇÃO">
      <formula>NOT(ISERROR(SEARCH("EM ELABORAÇÃO",K3)))</formula>
    </cfRule>
    <cfRule type="containsText" dxfId="11" priority="53" operator="containsText" text="NÃO APRESENTADO APÓS OBJEÇÃO">
      <formula>NOT(ISERROR(SEARCH("NÃO APRESENTADO APÓS OBJEÇÃO",K3)))</formula>
    </cfRule>
    <cfRule type="containsText" dxfId="10" priority="54" operator="containsText" text="EM ANÁLISE">
      <formula>NOT(ISERROR(SEARCH("EM ANÁLISE",K3)))</formula>
    </cfRule>
    <cfRule type="containsText" dxfId="9" priority="55" operator="containsText" text="APROVADO">
      <formula>NOT(ISERROR(SEARCH("APROVADO",K3)))</formula>
    </cfRule>
  </conditionalFormatting>
  <conditionalFormatting sqref="BB6:BB43">
    <cfRule type="containsText" dxfId="8" priority="20" operator="containsText" text="ADIANTADA">
      <formula>NOT(ISERROR(SEARCH("ADIANTADA",BB6)))</formula>
    </cfRule>
    <cfRule type="containsText" dxfId="7" priority="21" operator="containsText" text="ATRASADA">
      <formula>NOT(ISERROR(SEARCH("ATRASADA",BB6)))</formula>
    </cfRule>
    <cfRule type="containsText" dxfId="6" priority="22" operator="containsText" text="A INICIAR">
      <formula>NOT(ISERROR(SEARCH("A INICIAR",BB6)))</formula>
    </cfRule>
    <cfRule type="containsText" dxfId="5" priority="23" operator="containsText" text="NO PRAZO">
      <formula>NOT(ISERROR(SEARCH("NO PRAZO",BB6)))</formula>
    </cfRule>
    <cfRule type="containsText" dxfId="4" priority="24" operator="containsText" text="CONCLUÍDA">
      <formula>NOT(ISERROR(SEARCH("CONCLUÍDA",BB6)))</formula>
    </cfRule>
  </conditionalFormatting>
  <conditionalFormatting sqref="BB6:BB43">
    <cfRule type="containsText" dxfId="3" priority="19" operator="containsText" text="OBRA CONFORME O PREVISTO">
      <formula>NOT(ISERROR(SEARCH("OBRA CONFORME O PREVISTO",BB6)))</formula>
    </cfRule>
  </conditionalFormatting>
  <conditionalFormatting sqref="BC6:BC43">
    <cfRule type="cellIs" dxfId="2" priority="18" stopIfTrue="1" operator="equal">
      <formula>1</formula>
    </cfRule>
  </conditionalFormatting>
  <conditionalFormatting sqref="BC6:BC43">
    <cfRule type="cellIs" dxfId="1" priority="16" stopIfTrue="1" operator="greaterThan">
      <formula>1</formula>
    </cfRule>
    <cfRule type="cellIs" dxfId="0" priority="17" stopIfTrue="1" operator="lessThanOrEqual">
      <formula>0.99</formula>
    </cfRule>
  </conditionalFormatting>
  <printOptions horizontalCentered="1"/>
  <pageMargins left="0" right="0" top="0.78740157480314965" bottom="0.78740157480314965" header="0.31496062992125984" footer="0.31496062992125984"/>
  <pageSetup paperSize="8" scale="41" fitToHeight="0" orientation="landscape" r:id="rId1"/>
  <rowBreaks count="1" manualBreakCount="1">
    <brk id="27" max="16383" man="1"/>
  </rowBreaks>
  <colBreaks count="1" manualBreakCount="1">
    <brk id="4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Planalto Sul</vt:lpstr>
      <vt:lpstr>'Planalto Sul'!Area_de_impressao</vt:lpstr>
      <vt:lpstr>'Planalto Sul'!Titulos_de_impressao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fernanda.penteado</dc:creator>
  <cp:lastModifiedBy>Bruno de Sa Matias</cp:lastModifiedBy>
  <cp:lastPrinted>2014-10-02T16:30:28Z</cp:lastPrinted>
  <dcterms:created xsi:type="dcterms:W3CDTF">2012-11-08T15:33:58Z</dcterms:created>
  <dcterms:modified xsi:type="dcterms:W3CDTF">2016-04-07T13:24:46Z</dcterms:modified>
</cp:coreProperties>
</file>