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no.matias\Desktop\"/>
    </mc:Choice>
  </mc:AlternateContent>
  <bookViews>
    <workbookView xWindow="0" yWindow="0" windowWidth="21600" windowHeight="10230" tabRatio="725"/>
  </bookViews>
  <sheets>
    <sheet name="Rodovia do Aço" sheetId="18" r:id="rId1"/>
    <sheet name="Plan1" sheetId="19" r:id="rId2"/>
  </sheets>
  <externalReferences>
    <externalReference r:id="rId3"/>
  </externalReferences>
  <definedNames>
    <definedName name="_xlnm._FilterDatabase" localSheetId="0" hidden="1">'Rodovia do Aço'!$A$6:$DN$138</definedName>
    <definedName name="_xlnm.Print_Area" localSheetId="0">'Rodovia do Aço'!$A$1:$DI$139</definedName>
    <definedName name="IMPRI">#REF!</definedName>
    <definedName name="_xlnm.Print_Titles" localSheetId="0">'Rodovia do Aço'!$B:$F,'Rodovia do Aço'!$1:$6</definedName>
  </definedNames>
  <calcPr calcId="162913"/>
</workbook>
</file>

<file path=xl/calcChain.xml><?xml version="1.0" encoding="utf-8"?>
<calcChain xmlns="http://schemas.openxmlformats.org/spreadsheetml/2006/main">
  <c r="DG9" i="18" l="1"/>
  <c r="DG10" i="18"/>
  <c r="DG11" i="18"/>
  <c r="DG12" i="18"/>
  <c r="DG13" i="18"/>
  <c r="DG14" i="18"/>
  <c r="DG15" i="18"/>
  <c r="DG16" i="18"/>
  <c r="DG17" i="18"/>
  <c r="DG18" i="18"/>
  <c r="DG19" i="18"/>
  <c r="DG20" i="18"/>
  <c r="DG21" i="18"/>
  <c r="DG22" i="18"/>
  <c r="DG23" i="18"/>
  <c r="DG24" i="18"/>
  <c r="DG25" i="18"/>
  <c r="DG26" i="18"/>
  <c r="DG27" i="18"/>
  <c r="DG28" i="18"/>
  <c r="DG31" i="18"/>
  <c r="DG32" i="18"/>
  <c r="DG33" i="18"/>
  <c r="DG34" i="18"/>
  <c r="DG35" i="18"/>
  <c r="DG36" i="18"/>
  <c r="DG37" i="18"/>
  <c r="DG38" i="18"/>
  <c r="DG39" i="18"/>
  <c r="DG40" i="18"/>
  <c r="DG41" i="18"/>
  <c r="DG42" i="18"/>
  <c r="DG43" i="18"/>
  <c r="DG44" i="18"/>
  <c r="DG45" i="18"/>
  <c r="DG46" i="18"/>
  <c r="DG47" i="18"/>
  <c r="DG48" i="18"/>
  <c r="DG49" i="18"/>
  <c r="DG50" i="18"/>
  <c r="DG51" i="18"/>
  <c r="DG52" i="18"/>
  <c r="DG53" i="18"/>
  <c r="DG54" i="18"/>
  <c r="DG55" i="18"/>
  <c r="DG56" i="18"/>
  <c r="DG57" i="18"/>
  <c r="DG58" i="18"/>
  <c r="DG59" i="18"/>
  <c r="DG60" i="18"/>
  <c r="DG61" i="18"/>
  <c r="DG62" i="18"/>
  <c r="DG63" i="18"/>
  <c r="DG64" i="18"/>
  <c r="DG65" i="18"/>
  <c r="DG66" i="18"/>
  <c r="DG67" i="18"/>
  <c r="DG68" i="18"/>
  <c r="DG69" i="18"/>
  <c r="DG70" i="18"/>
  <c r="DG71" i="18"/>
  <c r="DG72" i="18"/>
  <c r="DG73" i="18"/>
  <c r="DG74" i="18"/>
  <c r="DG75" i="18"/>
  <c r="DG76" i="18"/>
  <c r="DG77" i="18"/>
  <c r="DG78" i="18"/>
  <c r="DG79" i="18"/>
  <c r="DG80" i="18"/>
  <c r="DG81" i="18"/>
  <c r="DG82" i="18"/>
  <c r="DG83" i="18"/>
  <c r="DG84" i="18"/>
  <c r="DG85" i="18"/>
  <c r="DG86" i="18"/>
  <c r="DG87" i="18"/>
  <c r="DG88" i="18"/>
  <c r="DG89" i="18"/>
  <c r="DG90" i="18"/>
  <c r="DG91" i="18"/>
  <c r="DG92" i="18"/>
  <c r="DG93" i="18"/>
  <c r="DG94" i="18"/>
  <c r="DG95" i="18"/>
  <c r="DG96" i="18"/>
  <c r="DG97" i="18"/>
  <c r="DG98" i="18"/>
  <c r="DG99" i="18"/>
  <c r="DG100" i="18"/>
  <c r="DG101" i="18"/>
  <c r="DG102" i="18"/>
  <c r="DG103" i="18"/>
  <c r="DG104" i="18"/>
  <c r="DG105" i="18"/>
  <c r="DG106" i="18"/>
  <c r="DG107" i="18"/>
  <c r="DG108" i="18"/>
  <c r="DG109" i="18"/>
  <c r="DG110" i="18"/>
  <c r="DG111" i="18"/>
  <c r="DG112" i="18"/>
  <c r="DG113" i="18"/>
  <c r="DG114" i="18"/>
  <c r="DG115" i="18"/>
  <c r="DG116" i="18"/>
  <c r="DG117" i="18"/>
  <c r="DG118" i="18"/>
  <c r="DG119" i="18"/>
  <c r="DG120" i="18"/>
  <c r="DG121" i="18"/>
  <c r="DG122" i="18"/>
  <c r="DG123" i="18"/>
  <c r="DG124" i="18"/>
  <c r="DG125" i="18"/>
  <c r="DG126" i="18"/>
  <c r="DG127" i="18"/>
  <c r="DG128" i="18"/>
  <c r="DG129" i="18"/>
  <c r="DG130" i="18"/>
  <c r="DG131" i="18"/>
  <c r="DG132" i="18"/>
  <c r="DG133" i="18"/>
  <c r="DG134" i="18"/>
  <c r="DG8" i="18"/>
  <c r="DG7" i="18"/>
  <c r="H72" i="18" l="1"/>
  <c r="G72" i="18"/>
  <c r="H70" i="18"/>
  <c r="G70" i="18"/>
  <c r="DI85" i="18" l="1"/>
  <c r="DH85" i="18"/>
  <c r="I85" i="18"/>
  <c r="H66" i="18" l="1"/>
  <c r="G66" i="18"/>
  <c r="H64" i="18"/>
  <c r="G64" i="18"/>
  <c r="DI79" i="18" l="1"/>
  <c r="I79" i="18"/>
  <c r="H134" i="18" l="1"/>
  <c r="G134" i="18"/>
  <c r="H133" i="18"/>
  <c r="G133" i="18"/>
  <c r="H132" i="18"/>
  <c r="G132" i="18"/>
  <c r="H130" i="18"/>
  <c r="G130" i="18"/>
  <c r="H129" i="18"/>
  <c r="G129" i="18"/>
  <c r="H128" i="18"/>
  <c r="G128" i="18"/>
  <c r="H127" i="18"/>
  <c r="G127" i="18"/>
  <c r="H126" i="18"/>
  <c r="G126" i="18"/>
  <c r="H125" i="18"/>
  <c r="G125" i="18"/>
  <c r="H124" i="18"/>
  <c r="G124" i="18"/>
  <c r="H123" i="18"/>
  <c r="G123" i="18"/>
  <c r="H122" i="18"/>
  <c r="G122" i="18"/>
  <c r="H121" i="18"/>
  <c r="G121" i="18"/>
  <c r="H120" i="18"/>
  <c r="G120" i="18"/>
  <c r="H119" i="18"/>
  <c r="G119" i="18"/>
  <c r="H118" i="18"/>
  <c r="G118" i="18"/>
  <c r="H116" i="18"/>
  <c r="G116" i="18"/>
  <c r="G115" i="18"/>
  <c r="H114" i="18"/>
  <c r="G114" i="18"/>
  <c r="G113" i="18"/>
  <c r="H112" i="18"/>
  <c r="G112" i="18"/>
  <c r="H110" i="18"/>
  <c r="G110" i="18"/>
  <c r="G109" i="18"/>
  <c r="H108" i="18"/>
  <c r="H107" i="18"/>
  <c r="I107" i="18" s="1"/>
  <c r="H106" i="18"/>
  <c r="G106" i="18"/>
  <c r="H104" i="18"/>
  <c r="G104" i="18"/>
  <c r="H103" i="18"/>
  <c r="G103" i="18"/>
  <c r="H102" i="18"/>
  <c r="G102" i="18"/>
  <c r="H100" i="18"/>
  <c r="H99" i="18"/>
  <c r="I99" i="18" s="1"/>
  <c r="H98" i="18"/>
  <c r="G98" i="18"/>
  <c r="H97" i="18"/>
  <c r="G97" i="18"/>
  <c r="H96" i="18"/>
  <c r="G96" i="18"/>
  <c r="G95" i="18"/>
  <c r="H94" i="18"/>
  <c r="I93" i="18"/>
  <c r="H92" i="18"/>
  <c r="H91" i="18"/>
  <c r="I91" i="18" s="1"/>
  <c r="H90" i="18"/>
  <c r="H89" i="18"/>
  <c r="I89" i="18" s="1"/>
  <c r="H88" i="18"/>
  <c r="G88" i="18"/>
  <c r="H78" i="18"/>
  <c r="G78" i="18"/>
  <c r="H76" i="18"/>
  <c r="G76" i="18"/>
  <c r="H74" i="18"/>
  <c r="G74" i="18"/>
  <c r="H73" i="18"/>
  <c r="G73" i="18"/>
  <c r="H68" i="18"/>
  <c r="G68" i="18"/>
  <c r="H60" i="18"/>
  <c r="I59" i="18"/>
  <c r="H62" i="18"/>
  <c r="G62" i="18"/>
  <c r="H57" i="18"/>
  <c r="H58" i="18"/>
  <c r="G58" i="18"/>
  <c r="G57" i="18"/>
  <c r="H56" i="18"/>
  <c r="G56" i="18"/>
  <c r="H55" i="18"/>
  <c r="G55" i="18"/>
  <c r="H54" i="18"/>
  <c r="H53" i="18"/>
  <c r="I53" i="18" s="1"/>
  <c r="I49" i="18"/>
  <c r="I47" i="18"/>
  <c r="I43" i="18"/>
  <c r="I41" i="18"/>
  <c r="I37" i="18"/>
  <c r="I33" i="18"/>
  <c r="DH61" i="18"/>
  <c r="DH63" i="18"/>
  <c r="DH65" i="18"/>
  <c r="DH71" i="18"/>
  <c r="DH75" i="18"/>
  <c r="DH87" i="18"/>
  <c r="DI39" i="18"/>
  <c r="DH39" i="18" s="1"/>
  <c r="DI41" i="18"/>
  <c r="DH41" i="18" s="1"/>
  <c r="DI43" i="18"/>
  <c r="DH43" i="18" s="1"/>
  <c r="DI45" i="18"/>
  <c r="DH45" i="18" s="1"/>
  <c r="DI47" i="18"/>
  <c r="DH47" i="18" s="1"/>
  <c r="DI49" i="18"/>
  <c r="DH49" i="18" s="1"/>
  <c r="DI51" i="18"/>
  <c r="DH51" i="18" s="1"/>
  <c r="DI53" i="18"/>
  <c r="DH53" i="18" s="1"/>
  <c r="DI55" i="18"/>
  <c r="DH55" i="18" s="1"/>
  <c r="DI57" i="18"/>
  <c r="DH57" i="18" s="1"/>
  <c r="DI59" i="18"/>
  <c r="DH59" i="18" s="1"/>
  <c r="DI61" i="18"/>
  <c r="DI63" i="18"/>
  <c r="DI65" i="18"/>
  <c r="DI67" i="18"/>
  <c r="DI69" i="18"/>
  <c r="DI71" i="18"/>
  <c r="DI73" i="18"/>
  <c r="DH73" i="18" s="1"/>
  <c r="DI75" i="18"/>
  <c r="DI77" i="18"/>
  <c r="DI81" i="18"/>
  <c r="DH81" i="18" s="1"/>
  <c r="DI83" i="18"/>
  <c r="DH83" i="18" s="1"/>
  <c r="DI87" i="18"/>
  <c r="DI89" i="18"/>
  <c r="DH89" i="18" s="1"/>
  <c r="DI91" i="18"/>
  <c r="DH91" i="18" s="1"/>
  <c r="DI93" i="18"/>
  <c r="DH93" i="18" s="1"/>
  <c r="DI95" i="18"/>
  <c r="DH95" i="18" s="1"/>
  <c r="DI97" i="18"/>
  <c r="DH97" i="18" s="1"/>
  <c r="DI99" i="18"/>
  <c r="DH99" i="18" s="1"/>
  <c r="DI101" i="18"/>
  <c r="DH101" i="18" s="1"/>
  <c r="DI103" i="18"/>
  <c r="DH103" i="18" s="1"/>
  <c r="DI105" i="18"/>
  <c r="DH105" i="18" s="1"/>
  <c r="DI107" i="18"/>
  <c r="DH107" i="18" s="1"/>
  <c r="DI109" i="18"/>
  <c r="DH109" i="18" s="1"/>
  <c r="DI111" i="18"/>
  <c r="DH111" i="18" s="1"/>
  <c r="DI113" i="18"/>
  <c r="DH113" i="18" s="1"/>
  <c r="DI115" i="18"/>
  <c r="DH115" i="18" s="1"/>
  <c r="DI117" i="18"/>
  <c r="DH117" i="18" s="1"/>
  <c r="DI119" i="18"/>
  <c r="DH119" i="18" s="1"/>
  <c r="DI123" i="18"/>
  <c r="DH123" i="18" s="1"/>
  <c r="DI125" i="18"/>
  <c r="DH125" i="18" s="1"/>
  <c r="DI129" i="18"/>
  <c r="DH129" i="18" s="1"/>
  <c r="DI131" i="18"/>
  <c r="DH131" i="18" s="1"/>
  <c r="DI133" i="18"/>
  <c r="DH133" i="18" s="1"/>
  <c r="DH67" i="18"/>
  <c r="DH69" i="18"/>
  <c r="DH77" i="18"/>
  <c r="DI37" i="18"/>
  <c r="DI35" i="18"/>
  <c r="DI33" i="18"/>
  <c r="DH33" i="18" s="1"/>
  <c r="DI31" i="18"/>
  <c r="DI27" i="18"/>
  <c r="DI25" i="18"/>
  <c r="DI23" i="18"/>
  <c r="I23" i="18"/>
  <c r="I27" i="18"/>
  <c r="I31" i="18"/>
  <c r="I35" i="18"/>
  <c r="I39" i="18"/>
  <c r="I45" i="18"/>
  <c r="I51" i="18"/>
  <c r="I77" i="18"/>
  <c r="I81" i="18"/>
  <c r="I83" i="18"/>
  <c r="DI21" i="18"/>
  <c r="DI19" i="18"/>
  <c r="DI17" i="18"/>
  <c r="DI15" i="18"/>
  <c r="DI13" i="18"/>
  <c r="DI11" i="18"/>
  <c r="DI9" i="18"/>
  <c r="I13" i="18"/>
  <c r="I15" i="18"/>
  <c r="I17" i="18"/>
  <c r="I19" i="18"/>
  <c r="I21" i="18"/>
  <c r="I127" i="18" l="1"/>
  <c r="I117" i="18"/>
  <c r="I73" i="18"/>
  <c r="I97" i="18"/>
  <c r="I111" i="18"/>
  <c r="I121" i="18"/>
  <c r="I123" i="18"/>
  <c r="I129" i="18"/>
  <c r="I131" i="18"/>
  <c r="I57" i="18"/>
  <c r="I61" i="18"/>
  <c r="I71" i="18"/>
  <c r="I69" i="18"/>
  <c r="I95" i="18"/>
  <c r="I113" i="18"/>
  <c r="I115" i="18"/>
  <c r="I119" i="18"/>
  <c r="I125" i="18"/>
  <c r="I133" i="18"/>
  <c r="I67" i="18"/>
  <c r="I75" i="18"/>
  <c r="I105" i="18"/>
  <c r="I63" i="18"/>
  <c r="I65" i="18"/>
  <c r="I87" i="18"/>
  <c r="I101" i="18"/>
  <c r="I103" i="18"/>
  <c r="I55" i="18"/>
  <c r="I109" i="18"/>
  <c r="DH27" i="18"/>
  <c r="DH31" i="18"/>
  <c r="DH25" i="18"/>
  <c r="I25" i="18"/>
  <c r="DH23" i="18"/>
  <c r="DH35" i="18"/>
  <c r="DH37" i="18"/>
  <c r="DH13" i="18"/>
  <c r="DH21" i="18"/>
  <c r="DH15" i="18"/>
  <c r="DH11" i="18"/>
  <c r="DH19" i="18"/>
  <c r="DH9" i="18"/>
  <c r="DH17" i="18"/>
  <c r="DI7" i="18"/>
  <c r="DH7" i="18" l="1"/>
  <c r="AH10" i="19"/>
  <c r="AH8" i="19"/>
  <c r="T8" i="19"/>
  <c r="I11" i="18" l="1"/>
  <c r="I9" i="18"/>
  <c r="I7" i="18"/>
</calcChain>
</file>

<file path=xl/sharedStrings.xml><?xml version="1.0" encoding="utf-8"?>
<sst xmlns="http://schemas.openxmlformats.org/spreadsheetml/2006/main" count="1140" uniqueCount="305">
  <si>
    <t>Projeto Executivo</t>
  </si>
  <si>
    <t>Licenciamento Ambiental</t>
  </si>
  <si>
    <t>DESCRIÇÃO</t>
  </si>
  <si>
    <t>ITEM PER</t>
  </si>
  <si>
    <t>Situação</t>
  </si>
  <si>
    <t>Proposta de Declaração de Utilidade Pública</t>
  </si>
  <si>
    <t>Cronograma Proposto ou Executado</t>
  </si>
  <si>
    <t>km Inicial</t>
  </si>
  <si>
    <t>km Final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</si>
  <si>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</si>
  <si>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</si>
  <si>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</si>
  <si>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</si>
  <si>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</si>
  <si>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</si>
  <si>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</si>
  <si>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</si>
  <si>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</si>
  <si>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</si>
  <si>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JANEIRO</t>
  </si>
  <si>
    <t>FEVEREIRO</t>
  </si>
  <si>
    <t>PREVISTO</t>
  </si>
  <si>
    <t>EXECUTADO</t>
  </si>
  <si>
    <t>LICENCIADA</t>
  </si>
  <si>
    <t>Duração da obra (dias)</t>
  </si>
  <si>
    <t>Data de Início (dd/mm/aaaa)</t>
  </si>
  <si>
    <t>Data de Conclusão (dd/mm/aaaa)</t>
  </si>
  <si>
    <t>ANO 6 - 2013 (% DE EXECUÇÃO)</t>
  </si>
  <si>
    <t>ANO 7 - 2014 (% DE EXECUÇÃO)</t>
  </si>
  <si>
    <t>ANO 8 - 2015 (% DE EXECUÇÃO)</t>
  </si>
  <si>
    <t>ANO 9 - 2016 (% DE EXECUÇÃO)</t>
  </si>
  <si>
    <t>Realizado até o 5º ano</t>
  </si>
  <si>
    <t>6.5.1.2</t>
  </si>
  <si>
    <t>Balança Móvel  =  Balança Fixa km 126 Sul (Nota 9)</t>
  </si>
  <si>
    <t>unid</t>
  </si>
  <si>
    <t>1,00
(Nota 9)</t>
  </si>
  <si>
    <t>126,000
(Nota 9)</t>
  </si>
  <si>
    <t>7
(nota 13)</t>
  </si>
  <si>
    <t>NÃO INICIADA</t>
  </si>
  <si>
    <t>Não Enviado</t>
  </si>
  <si>
    <t>14/04/2014
(vide nota 10)</t>
  </si>
  <si>
    <t>Não se aplica</t>
  </si>
  <si>
    <t>Não iniciado</t>
  </si>
  <si>
    <t>IBAMA</t>
  </si>
  <si>
    <t>18/02/2015 
(vide nota 12)</t>
  </si>
  <si>
    <t>18/07/2014
(vide nota 11)</t>
  </si>
  <si>
    <t>Publicação do DUP até 6 meses após solicitação.
Emissão na Posse em até 30 dias após o DUP = 13/02/15</t>
  </si>
  <si>
    <t>Não contratado</t>
  </si>
  <si>
    <t>Projetos - HBO</t>
  </si>
  <si>
    <t>vide planilha planejamento</t>
  </si>
  <si>
    <t>12 Meses</t>
  </si>
  <si>
    <t>6.5.2</t>
  </si>
  <si>
    <t>Implantação e Instalação dos Equipamentos e Sistemas</t>
  </si>
  <si>
    <t>6.5.2.2</t>
  </si>
  <si>
    <t>não se aplica</t>
  </si>
  <si>
    <t>compatibilização do projeto dos equipamentos em conjunto com o projeto das bases</t>
  </si>
  <si>
    <t>não contratado</t>
  </si>
  <si>
    <t>3 Meses</t>
  </si>
  <si>
    <t>Un.</t>
  </si>
  <si>
    <t>Quant.</t>
  </si>
  <si>
    <t>Previsão PER</t>
  </si>
  <si>
    <t>Situação da Obra</t>
  </si>
  <si>
    <t>Restrição (Detalhar, se Necessário, Por Meio de Relatório)/Motivos de Atraso</t>
  </si>
  <si>
    <t>Plano de Ação CONCESSIONARIA</t>
  </si>
  <si>
    <t>Início Ano Concessão</t>
  </si>
  <si>
    <t>Término Ano Concessão</t>
  </si>
  <si>
    <t>Data de Envio Efetiva ou Prevista (d/m/a)</t>
  </si>
  <si>
    <t>Data da Não Objeção (d/m/a)</t>
  </si>
  <si>
    <t>Indicar Eventual Ressalva na Não Objeção</t>
  </si>
  <si>
    <t>Data da Entrega no Órgão Ambiental (d/m/a)</t>
  </si>
  <si>
    <t xml:space="preserve">Órgão Ambiental(is) </t>
  </si>
  <si>
    <t>Data Emissão da LP (d/m/a)</t>
  </si>
  <si>
    <t>Data Emissão da LI (d/m/a)</t>
  </si>
  <si>
    <t>Data emissão da ASV (d/m/a)</t>
  </si>
  <si>
    <t>Restrições/ Problemas (detalhar)</t>
  </si>
  <si>
    <t>Data de envio de DUP (d/m/a)</t>
  </si>
  <si>
    <t>Data da Publicação (d/m/a)</t>
  </si>
  <si>
    <t>OBS.</t>
  </si>
  <si>
    <t>Número de Frente de Trabalho</t>
  </si>
  <si>
    <t>Quantidade de Empresas Contratadas</t>
  </si>
  <si>
    <t>Nome da(s) Empresa(s) Contratadas Para Execução</t>
  </si>
  <si>
    <t>Nome da(s) Empresa(s) Contratada(s) Para Elaboração de Projetos, DUP's</t>
  </si>
  <si>
    <t>Quant. de Trabalhadores na Obra</t>
  </si>
  <si>
    <t>Produtividade</t>
  </si>
  <si>
    <t>Data de Início (d/m/a)</t>
  </si>
  <si>
    <t>Data de Conclusão (d/m/a)</t>
  </si>
  <si>
    <t>Cronograma de Execução Aprovado no Projeto / Proposto</t>
  </si>
  <si>
    <t>6.</t>
  </si>
  <si>
    <t>OPERAÇÃO DA RODOVIA</t>
  </si>
  <si>
    <t/>
  </si>
  <si>
    <t>6.5</t>
  </si>
  <si>
    <t xml:space="preserve">SISTEMAS DE PESAGEM 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</si>
  <si>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</si>
  <si>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</si>
  <si>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</si>
  <si>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</si>
  <si>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</si>
  <si>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</si>
  <si>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</si>
  <si>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</si>
  <si>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</si>
  <si>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</si>
  <si>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</si>
  <si>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FEV</t>
  </si>
  <si>
    <t xml:space="preserve">% acumulado </t>
  </si>
  <si>
    <t>% Previsto e Executado no TAC</t>
  </si>
  <si>
    <t>% total executado</t>
  </si>
  <si>
    <t>Descrição</t>
  </si>
  <si>
    <t>Item PER</t>
  </si>
  <si>
    <t>Melhoria de acessos existentes - km 124+200 - Sapucaia</t>
  </si>
  <si>
    <t>Melhoria de acessos existentes - km 202+000 - Andrade Pinto</t>
  </si>
  <si>
    <t>Melhoria de acessos existentes - km 217+000 PN - Massambará</t>
  </si>
  <si>
    <t>Melhoria de acessos existentes - km 217+000 PS - Massambará</t>
  </si>
  <si>
    <t>Melhoria de acessos existentes - km 222+400 - Cananéia</t>
  </si>
  <si>
    <t>Melhoria de acessos existentes - km 233+800 - Vassouras</t>
  </si>
  <si>
    <t>5.1.1.1</t>
  </si>
  <si>
    <t>Correção de traçado - km 114+800 ao km 115+100 (L = 0,30km)</t>
  </si>
  <si>
    <t>km 114+800</t>
  </si>
  <si>
    <t>km 115+100</t>
  </si>
  <si>
    <t>Correção de traçado - km 128+000 ao km 129+100 (L = 1,10km)</t>
  </si>
  <si>
    <t>km 128+000</t>
  </si>
  <si>
    <t>km 129+100</t>
  </si>
  <si>
    <t>Correção de traçado - km 146+600 ao km 146+900 (L = 0,30km)
**(Pendente do DUP e imissão de posse)**</t>
  </si>
  <si>
    <t>km 146+600</t>
  </si>
  <si>
    <t>km 146+900</t>
  </si>
  <si>
    <t>Correção de traçado - km 157+500 ao km 157+800 (L = 0,30km)</t>
  </si>
  <si>
    <t>km 157+500</t>
  </si>
  <si>
    <t>km 157+800</t>
  </si>
  <si>
    <t>Correção de traçado - km 163+500 ao km 163+800 (L = 0,30km)</t>
  </si>
  <si>
    <t>km 163+500</t>
  </si>
  <si>
    <t>km 163+800</t>
  </si>
  <si>
    <t>km 264+500</t>
  </si>
  <si>
    <t>km 264+900</t>
  </si>
  <si>
    <t>5.1.1</t>
  </si>
  <si>
    <t>km 266+300</t>
  </si>
  <si>
    <t>km 267+100</t>
  </si>
  <si>
    <t>km 273+800</t>
  </si>
  <si>
    <t>km 275+000</t>
  </si>
  <si>
    <t>5.1.1. CORREÇÕES DE TRAÇADO (INCLUSIVE OAE'S) - 4,70KM</t>
  </si>
  <si>
    <t>5.1.2.2</t>
  </si>
  <si>
    <t>Variante de Jamapará - L = 5,00km
**(Pendente da LI)**</t>
  </si>
  <si>
    <t>km 106+000</t>
  </si>
  <si>
    <t>km 111+000</t>
  </si>
  <si>
    <t>Variante de Sapucaia - L = 6,00km
**(Pendente da LI)**</t>
  </si>
  <si>
    <t>km 131+000</t>
  </si>
  <si>
    <t>km 137+000</t>
  </si>
  <si>
    <t>km 141+000</t>
  </si>
  <si>
    <t>km 144+000</t>
  </si>
  <si>
    <t>5.1.3</t>
  </si>
  <si>
    <t>Execução de ruas laterais em pista simples</t>
  </si>
  <si>
    <t>A definir</t>
  </si>
  <si>
    <t>5.1.4</t>
  </si>
  <si>
    <t>Melhoria de acessos existentes - km 176+400 PS - Vale dos Barões</t>
  </si>
  <si>
    <t>km 176+400</t>
  </si>
  <si>
    <t>Melhoria de acessos existentes - km 185+300 - Acesso Salutaris</t>
  </si>
  <si>
    <t>km 185+300</t>
  </si>
  <si>
    <t>Melhoria de acessos existentes - km 232+100 - Vassouras</t>
  </si>
  <si>
    <t>km 230+600</t>
  </si>
  <si>
    <t>km 233+800</t>
  </si>
  <si>
    <t>5.1.5</t>
  </si>
  <si>
    <t>Melhoria de interseções existentes - km 182+400 - Paraíba do Sul</t>
  </si>
  <si>
    <t>km 182+400</t>
  </si>
  <si>
    <t>5.1.9</t>
  </si>
  <si>
    <t>km 255+600</t>
  </si>
  <si>
    <t>5.1.10</t>
  </si>
  <si>
    <t>km 268+200</t>
  </si>
  <si>
    <t>Implantação de trevos em desnível, com alças, em pista dupla - completo - Entre o km 278+000 e km 281+000, um acesso local
**(Pendente da LI da duplicação)**</t>
  </si>
  <si>
    <t>km 280+200</t>
  </si>
  <si>
    <t>5.1.14</t>
  </si>
  <si>
    <t>Execução de passarelas sobre pista dupla (Revisão 2012) - Passarela 01
**(Pendente da LI da duplicação)**</t>
  </si>
  <si>
    <t>Execução de passarelas sobre pista dupla (Revisão 2012) - Passarela 02
**(Pendente da LI da duplicação)**</t>
  </si>
  <si>
    <t>Execução de passarelas sobre pista dupla (Revisão 2012) - Passarela 03
**(Pendente da LI da duplicação)**</t>
  </si>
  <si>
    <t>5.1.19</t>
  </si>
  <si>
    <t>Melhoria de interseções existentes - Ponto crítico - km 104+000</t>
  </si>
  <si>
    <t>km 104+000</t>
  </si>
  <si>
    <t>5.2.1.1</t>
  </si>
  <si>
    <t>Duplicações (inclusive OAE's) - 12,30km
**(Pendente da LI da duplicação)**</t>
  </si>
  <si>
    <t>km 283+000</t>
  </si>
  <si>
    <t>5.2.1.2</t>
  </si>
  <si>
    <t>Duplicações (inclusive OAE's) - 15,10km
**(Pendente da LI da duplicação)**</t>
  </si>
  <si>
    <t>5.2.2.3</t>
  </si>
  <si>
    <t>km 145+700</t>
  </si>
  <si>
    <t>km 254+500</t>
  </si>
  <si>
    <t xml:space="preserve">Terceira faixa - 6,90 km  (à definir) </t>
  </si>
  <si>
    <t>16.1</t>
  </si>
  <si>
    <t>Passivo Ambiental Incorporado no PER - 1.2.5.3 - km 144+000 PN</t>
  </si>
  <si>
    <t>km 144+000 PN</t>
  </si>
  <si>
    <t>Passivo Ambiental Incorporado no PER - 1.2.5.3 - km 157+900 PN</t>
  </si>
  <si>
    <t>km 157+900 PN</t>
  </si>
  <si>
    <t>Passivo Ambiental Incorporado no PER - 1.2.5.3 - km 180+700 PN</t>
  </si>
  <si>
    <t>km 180+700 PN</t>
  </si>
  <si>
    <t>Passivo Ambiental Incorporado no PER - 1.2.5.3 - km 184+600 PS</t>
  </si>
  <si>
    <t>km 184+600 PS</t>
  </si>
  <si>
    <t>Passivo Ambiental Incorporado no PER - 1.2.5.3 - km 210+000 PN</t>
  </si>
  <si>
    <t>km 210+000 PN</t>
  </si>
  <si>
    <t>Passivo Ambiental Incorporado no PER - 1.2.5.3 - km 210+300(+600) PN</t>
  </si>
  <si>
    <t>km 210+300 PN</t>
  </si>
  <si>
    <t>Passivo Ambiental Incorporado no PER - 1.2.5.3 - km 228+100 PN</t>
  </si>
  <si>
    <t>km 228+100 PN</t>
  </si>
  <si>
    <t>Passivo Ambiental Incorporado no PER - 1.2.5.3 - km 229+500 PS</t>
  </si>
  <si>
    <t>km 229+500 PS</t>
  </si>
  <si>
    <t>Passivo Ambiental Incorporado no PER - 1.2.5.3 - km 241+100 PN</t>
  </si>
  <si>
    <t>km 241+100 PN</t>
  </si>
  <si>
    <t>Passivo Ambiental Incorporado no PER - 1.2.5.3 - km 266+500 PN</t>
  </si>
  <si>
    <t>km 266+500 PN</t>
  </si>
  <si>
    <t>km 124+200</t>
  </si>
  <si>
    <t>Melhoria de acessos existentes - km 165+800 - Moura Brasil</t>
  </si>
  <si>
    <t>km 165+800</t>
  </si>
  <si>
    <t>km 202+000</t>
  </si>
  <si>
    <t>km 217+000</t>
  </si>
  <si>
    <t>km 222+400</t>
  </si>
  <si>
    <t>Melhoria de acessos existentes - km 236+800 - Acesso sul a Vassouras</t>
  </si>
  <si>
    <t>km 236+800</t>
  </si>
  <si>
    <t>Melhoria de acessos existentes - km 245+450 - Itakamozi</t>
  </si>
  <si>
    <t>km 245+450</t>
  </si>
  <si>
    <t>Melhoria de acessos existentes - km 251+000 - Acesso a Barra do Piraí</t>
  </si>
  <si>
    <t>km 251+000</t>
  </si>
  <si>
    <t>Passivo Ambiental Incorporado no PER - 1.2.5.3 - km 134+600 PN</t>
  </si>
  <si>
    <t>km 134+600 PN</t>
  </si>
  <si>
    <t>Passivo Ambiental Incorporado no PER - 1.2.5.3 - km 138+000 PN</t>
  </si>
  <si>
    <t>km 138+000 PN</t>
  </si>
  <si>
    <t>Passivo Ambiental Incorporado no PER - 1.2.5.3 - km 165+200 PN</t>
  </si>
  <si>
    <t>km 165+200 PN</t>
  </si>
  <si>
    <t>Passivo Ambiental Incorporado no PER - 1.2.5.3 - km 165+900 PS</t>
  </si>
  <si>
    <t>km 165+900 PS</t>
  </si>
  <si>
    <t>Passivo Ambiental Incorporado no PER - 1.2.5.3 - km 181+200 PS</t>
  </si>
  <si>
    <t>km 181+200 PS</t>
  </si>
  <si>
    <t>Passivo Ambiental Incorporado no PER - 1.2.5.3 - km 186+500 PN</t>
  </si>
  <si>
    <t>km 186+500 PN</t>
  </si>
  <si>
    <t>1.2.5.4</t>
  </si>
  <si>
    <t>Passivo Ambiental Incorporado no PER - 1.2.5.4 - km 104+900 PS</t>
  </si>
  <si>
    <t>km 104+900 PS</t>
  </si>
  <si>
    <t>Passivo Ambiental Incorporado no PER - 1.2.5.4 - km 201+800 PS</t>
  </si>
  <si>
    <t>km 201+800 PS</t>
  </si>
  <si>
    <t>Passivo Ambiental Incorporado no PER - 1.2.5.4 - km 258+300 PN</t>
  </si>
  <si>
    <t>km 258+300 PN</t>
  </si>
  <si>
    <t>Passivo Ambiental Incorporado no PER - 1.2.5.4 - km 260+520 PS</t>
  </si>
  <si>
    <t>km 260+520 PS</t>
  </si>
  <si>
    <t>Passivo Ambiental Incorporado no PER - 1.2.5.4 - km 263+800 PS</t>
  </si>
  <si>
    <t>km 263+800 PS</t>
  </si>
  <si>
    <t>Passivo Ambiental Incorporado no PER - 1.2.5.4 - Alça Sul - 1+400 PS</t>
  </si>
  <si>
    <t>Alça Sul
1+400 PS</t>
  </si>
  <si>
    <t>Implantação das Edificações - Balança Móvel</t>
  </si>
  <si>
    <t>Implantação e instalação dos equipamentos e sistemas - Balança Móvel</t>
  </si>
  <si>
    <t>5.1.2. EXECUÇÃO DE VARIANTES E CONTORNOS (INCLUSIVE OAE´S)</t>
  </si>
  <si>
    <t>5.1.3 EXECUÇÃO DE RUAS LATERAIS EM PISTA SIMPLES</t>
  </si>
  <si>
    <t>5.1.4. MELHORIA DE ACESSOS EXISTENTES - 16 ACESSOS</t>
  </si>
  <si>
    <t>5.1.5. MELHORIA DE INTERSEÇÕES EXISTENTES - 3 UNIDADES</t>
  </si>
  <si>
    <t>5.1.9. IMPLANTAÇÃO DE TREVOS EM DESNÍVEL, COM ALÇAS, EM PISTA DUPLA - PARCIAL - 1 UNIDADE</t>
  </si>
  <si>
    <t>5.1.10. IMPLANTAÇÃO DE TREVOS EM DESNÍVEL, COM ALÇAS, EM PISTA DUPLA - COMPLETO - 2 UNIDADES</t>
  </si>
  <si>
    <t>5.1.14. EXECUÇÃO DE PASSARELAS SOBRE PISTA DUPLA (REVISÃO 2012) - 8 UNIDADES</t>
  </si>
  <si>
    <t>5.1.19. PONTO CRÍTICO</t>
  </si>
  <si>
    <t>5.2.1. DUPLICAÇÕES (INCLUSIVE OAE's) - 27,40km</t>
  </si>
  <si>
    <t>5.2.2.3. EXECUÇÃO DE TERCEIRAS FAIXAS - 13,90KM</t>
  </si>
  <si>
    <t>1.2.5.4. PASSIVO AMBIENTAL INCORPORADO NO PER - 1.2.5.4</t>
  </si>
  <si>
    <t>6.5.1.2. IMPLANTAÇÃO DAS EDIFICAÇÕES - BALANÇA MÓVEL - 4 UNIDADES</t>
  </si>
  <si>
    <t>6.5.2.2. IMPLANTAÇÃO E INSTALAÇÃO DOS EQUIPAMENTOS E SISTEMAS - BALANÇA MÓVEL</t>
  </si>
  <si>
    <t>Aprovado</t>
  </si>
  <si>
    <t>Concluído</t>
  </si>
  <si>
    <t>Pendente de publicação</t>
  </si>
  <si>
    <t>Publicado - 1ª parte em 12/2010</t>
  </si>
  <si>
    <t>Não enviado</t>
  </si>
  <si>
    <t>Após definição dos locais das obras serão elaborado estudo.</t>
  </si>
  <si>
    <t>Como não existea definição da solução, estamos prevendo um DUP.</t>
  </si>
  <si>
    <t>Em análise na ANTT</t>
  </si>
  <si>
    <t>Após definição dos locais das obras será vetificado a necessidade de emissão de DUP</t>
  </si>
  <si>
    <t>Após definição dos locais das obras será verificado a necessidade de emissão de DUP</t>
  </si>
  <si>
    <t>% Previstos e Executados</t>
  </si>
  <si>
    <t>ANO 10 - 2017 (% DE EXECUÇÃO)</t>
  </si>
  <si>
    <t>ANO 11 - 2018 (% DE EXECUÇÃO)</t>
  </si>
  <si>
    <t>APROVADO</t>
  </si>
  <si>
    <t>NÃO APRESENTADO</t>
  </si>
  <si>
    <t>NÃO SE APLICA</t>
  </si>
  <si>
    <t>EM ANÁLISE NA ANTT</t>
  </si>
  <si>
    <t>km 235+200</t>
  </si>
  <si>
    <t>Terceira faixa - km 146+600 ao km 146+900 (L = 0,30 km)</t>
  </si>
  <si>
    <t>Terceira faixa - km 145+700 ao km 146+600 (L = 0,90 km)</t>
  </si>
  <si>
    <t>PUBLICADO</t>
  </si>
  <si>
    <t>CONCLUÍDA</t>
  </si>
  <si>
    <t xml:space="preserve">APROVADO COM RESSALVAS </t>
  </si>
  <si>
    <t xml:space="preserve">Melhoria de interseções existentes - km 235+200 - Vassouras </t>
  </si>
  <si>
    <t>Obra excluída do TAC</t>
  </si>
  <si>
    <t>Passivo Ambiental Incorporado no PER - 1.2.5.4 - km 258+000 PS</t>
  </si>
  <si>
    <t>km 258+000 PS</t>
  </si>
  <si>
    <t>AGUARDANDO ÓRGÃO AMBIENTAL</t>
  </si>
  <si>
    <t xml:space="preserve">Correção de traçado - km 264+500 ao km 264+900 (L = 0,40km)
</t>
  </si>
  <si>
    <t xml:space="preserve">Correção de traçado - km 266+300 ao km 267+100 (L = 0,80km)
</t>
  </si>
  <si>
    <t xml:space="preserve">Correção de traçado - km 273+800 ao km 275+000 (L = 1,20km)
</t>
  </si>
  <si>
    <t xml:space="preserve">Implantação de trevos em desnível, com alças, em pista dupla - parcial - km 255+600 - acesso sul a Barra do Piraí / Valença
</t>
  </si>
  <si>
    <t xml:space="preserve">Implantação de trevos em desnível, com alças, em pista dupla - completo - km 268+200 - Dorândia / Vargem Alegre
</t>
  </si>
  <si>
    <t>167+400</t>
  </si>
  <si>
    <t>168+440</t>
  </si>
  <si>
    <t>EM ANÁLISE na ANTT</t>
  </si>
  <si>
    <t>PUBLICADO (29/07/2015)</t>
  </si>
  <si>
    <t>PUBLICADO (13/07/2015)</t>
  </si>
  <si>
    <t>PUBLICADO (01/07/2015)</t>
  </si>
  <si>
    <t>PUBLICADO (02/10/2015)</t>
  </si>
  <si>
    <t>Após definição dos locais das obras será elaborado estudo.</t>
  </si>
  <si>
    <t>Variante de Anta - L = 3,00km
**(Pendente da LI)**</t>
  </si>
  <si>
    <t>5.1.2.3</t>
  </si>
  <si>
    <t>5.1.2.4</t>
  </si>
  <si>
    <r>
      <t xml:space="preserve">Terceira faixa - km 254+500 ao </t>
    </r>
    <r>
      <rPr>
        <strike/>
        <sz val="12"/>
        <color rgb="FFFF0000"/>
        <rFont val="Arial"/>
        <family val="2"/>
      </rPr>
      <t>km 255+700 (L = 1,20km)</t>
    </r>
    <r>
      <rPr>
        <sz val="12"/>
        <rFont val="Arial"/>
        <family val="2"/>
      </rPr>
      <t xml:space="preserve"> km 255,140 Sentido Sul (L = 560 m)</t>
    </r>
  </si>
  <si>
    <t>Terceira Faixa - km 254+500 ao km 255,140 Sentido Norte (L = 640 m)</t>
  </si>
  <si>
    <t>km 255+140</t>
  </si>
  <si>
    <t>Valores atualizados até agosto/2018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</si>
</sst>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[$€]\ * #,##0.00_);_([$€]\ * \(#,##0.00\);_([$€]\ * &quot;-&quot;??_);_(@_)"/>
    <numFmt numFmtId="166" formatCode="_(&quot;R$&quot;\ * #,##0.00_);_(&quot;R$&quot;\ * \(#,##0.00\);_(&quot;R$&quot;\ * &quot;-&quot;??_);_(@_)"/>
    <numFmt numFmtId="167" formatCode="0.000"/>
    <numFmt numFmtId="168" formatCode="#&quot; meses&quot;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5"/>
      <color rgb="FFFF0000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3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trike/>
      <sz val="12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E6C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7FA9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2"/>
      </right>
      <top style="medium">
        <color auto="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auto="1"/>
      </top>
      <bottom style="thin">
        <color theme="2"/>
      </bottom>
      <diagonal/>
    </border>
    <border>
      <left style="thin">
        <color theme="2"/>
      </left>
      <right style="medium">
        <color auto="1"/>
      </right>
      <top style="medium">
        <color auto="1"/>
      </top>
      <bottom style="thin">
        <color theme="2"/>
      </bottom>
      <diagonal/>
    </border>
    <border>
      <left style="medium">
        <color indexed="64"/>
      </left>
      <right style="thin">
        <color theme="2"/>
      </right>
      <top style="thin">
        <color theme="2"/>
      </top>
      <bottom style="medium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medium">
        <color auto="1"/>
      </right>
      <top style="thin">
        <color theme="2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0" fillId="7" borderId="1" applyNumberFormat="0" applyAlignment="0" applyProtection="0"/>
    <xf numFmtId="165" fontId="1" fillId="0" borderId="0" applyFont="0" applyFill="0" applyBorder="0" applyAlignment="0" applyProtection="0"/>
    <xf numFmtId="0" fontId="11" fillId="3" borderId="0" applyNumberFormat="0" applyBorder="0" applyAlignment="0" applyProtection="0"/>
    <xf numFmtId="0" fontId="3" fillId="22" borderId="4" applyNumberFormat="0" applyFont="0" applyFill="0" applyBorder="0" applyAlignment="0">
      <alignment horizontal="left"/>
    </xf>
    <xf numFmtId="166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5" applyNumberFormat="0" applyFont="0" applyAlignment="0" applyProtection="0"/>
    <xf numFmtId="37" fontId="13" fillId="0" borderId="6" applyNumberFormat="0" applyFont="0" applyFill="0" applyAlignment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16" borderId="7" applyNumberFormat="0" applyAlignment="0" applyProtection="0"/>
    <xf numFmtId="38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37" fontId="1" fillId="0" borderId="0"/>
    <xf numFmtId="9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1" fillId="0" borderId="0"/>
    <xf numFmtId="37" fontId="28" fillId="0" borderId="0"/>
    <xf numFmtId="0" fontId="1" fillId="0" borderId="0"/>
    <xf numFmtId="0" fontId="2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49">
    <xf numFmtId="0" fontId="0" fillId="0" borderId="0" xfId="0"/>
    <xf numFmtId="0" fontId="24" fillId="0" borderId="0" xfId="0" applyFont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22" fillId="25" borderId="0" xfId="0" applyFont="1" applyFill="1" applyAlignment="1">
      <alignment vertical="center"/>
    </xf>
    <xf numFmtId="0" fontId="25" fillId="0" borderId="0" xfId="0" applyFont="1" applyBorder="1" applyAlignment="1">
      <alignment horizontal="centerContinuous" vertical="center"/>
    </xf>
    <xf numFmtId="0" fontId="1" fillId="28" borderId="22" xfId="0" applyFont="1" applyFill="1" applyBorder="1" applyAlignment="1">
      <alignment horizontal="left" vertical="center"/>
    </xf>
    <xf numFmtId="0" fontId="1" fillId="28" borderId="13" xfId="0" applyFont="1" applyFill="1" applyBorder="1" applyAlignment="1">
      <alignment horizontal="left" vertical="center" wrapText="1"/>
    </xf>
    <xf numFmtId="0" fontId="1" fillId="28" borderId="13" xfId="0" applyFont="1" applyFill="1" applyBorder="1" applyAlignment="1">
      <alignment horizontal="center" vertical="center"/>
    </xf>
    <xf numFmtId="43" fontId="1" fillId="28" borderId="13" xfId="162" applyFont="1" applyFill="1" applyBorder="1" applyAlignment="1">
      <alignment horizontal="center" vertical="center" wrapText="1"/>
    </xf>
    <xf numFmtId="167" fontId="1" fillId="28" borderId="13" xfId="0" applyNumberFormat="1" applyFont="1" applyFill="1" applyBorder="1" applyAlignment="1">
      <alignment horizontal="center" vertical="center" wrapText="1"/>
    </xf>
    <xf numFmtId="0" fontId="1" fillId="28" borderId="13" xfId="0" applyFont="1" applyFill="1" applyBorder="1" applyAlignment="1">
      <alignment horizontal="center" vertical="center" wrapText="1"/>
    </xf>
    <xf numFmtId="14" fontId="1" fillId="28" borderId="13" xfId="0" applyNumberFormat="1" applyFont="1" applyFill="1" applyBorder="1" applyAlignment="1">
      <alignment horizontal="center" vertical="center"/>
    </xf>
    <xf numFmtId="14" fontId="1" fillId="28" borderId="13" xfId="0" applyNumberFormat="1" applyFont="1" applyFill="1" applyBorder="1" applyAlignment="1">
      <alignment horizontal="center" vertical="center" wrapText="1"/>
    </xf>
    <xf numFmtId="0" fontId="1" fillId="28" borderId="13" xfId="0" applyNumberFormat="1" applyFont="1" applyFill="1" applyBorder="1" applyAlignment="1">
      <alignment horizontal="center" vertical="center"/>
    </xf>
    <xf numFmtId="2" fontId="1" fillId="28" borderId="13" xfId="0" applyNumberFormat="1" applyFont="1" applyFill="1" applyBorder="1" applyAlignment="1">
      <alignment horizontal="center" vertical="center" wrapText="1"/>
    </xf>
    <xf numFmtId="168" fontId="1" fillId="28" borderId="16" xfId="0" applyNumberFormat="1" applyFont="1" applyFill="1" applyBorder="1" applyAlignment="1">
      <alignment horizontal="center" vertical="center"/>
    </xf>
    <xf numFmtId="43" fontId="1" fillId="28" borderId="13" xfId="162" applyFont="1" applyFill="1" applyBorder="1" applyAlignment="1">
      <alignment horizontal="center" vertical="center"/>
    </xf>
    <xf numFmtId="167" fontId="1" fillId="28" borderId="13" xfId="0" applyNumberFormat="1" applyFont="1" applyFill="1" applyBorder="1" applyAlignment="1">
      <alignment horizontal="center" vertical="center"/>
    </xf>
    <xf numFmtId="0" fontId="1" fillId="28" borderId="14" xfId="0" applyFont="1" applyFill="1" applyBorder="1" applyAlignment="1">
      <alignment horizontal="center" vertical="center"/>
    </xf>
    <xf numFmtId="0" fontId="1" fillId="28" borderId="16" xfId="0" applyFont="1" applyFill="1" applyBorder="1" applyAlignment="1">
      <alignment horizontal="center" vertical="center"/>
    </xf>
    <xf numFmtId="0" fontId="1" fillId="28" borderId="25" xfId="0" applyFont="1" applyFill="1" applyBorder="1" applyAlignment="1">
      <alignment horizontal="left" vertical="center"/>
    </xf>
    <xf numFmtId="0" fontId="1" fillId="28" borderId="26" xfId="0" applyFont="1" applyFill="1" applyBorder="1" applyAlignment="1">
      <alignment horizontal="left" vertical="center" wrapText="1"/>
    </xf>
    <xf numFmtId="0" fontId="1" fillId="28" borderId="26" xfId="0" applyFont="1" applyFill="1" applyBorder="1" applyAlignment="1">
      <alignment horizontal="center" vertical="center"/>
    </xf>
    <xf numFmtId="43" fontId="1" fillId="28" borderId="26" xfId="163" applyFont="1" applyFill="1" applyBorder="1" applyAlignment="1">
      <alignment horizontal="center" vertical="center" wrapText="1"/>
    </xf>
    <xf numFmtId="167" fontId="1" fillId="28" borderId="26" xfId="0" applyNumberFormat="1" applyFont="1" applyFill="1" applyBorder="1" applyAlignment="1">
      <alignment horizontal="center" vertical="center" wrapText="1"/>
    </xf>
    <xf numFmtId="0" fontId="1" fillId="28" borderId="26" xfId="0" applyFont="1" applyFill="1" applyBorder="1" applyAlignment="1">
      <alignment horizontal="center" vertical="center" wrapText="1"/>
    </xf>
    <xf numFmtId="14" fontId="1" fillId="28" borderId="26" xfId="0" applyNumberFormat="1" applyFont="1" applyFill="1" applyBorder="1" applyAlignment="1">
      <alignment horizontal="center" vertical="center" wrapText="1"/>
    </xf>
    <xf numFmtId="14" fontId="1" fillId="28" borderId="26" xfId="0" applyNumberFormat="1" applyFont="1" applyFill="1" applyBorder="1" applyAlignment="1">
      <alignment horizontal="center" vertical="center"/>
    </xf>
    <xf numFmtId="0" fontId="1" fillId="28" borderId="27" xfId="0" applyFont="1" applyFill="1" applyBorder="1" applyAlignment="1">
      <alignment horizontal="center" vertical="center"/>
    </xf>
    <xf numFmtId="0" fontId="33" fillId="29" borderId="52" xfId="0" applyFont="1" applyFill="1" applyBorder="1" applyAlignment="1">
      <alignment horizontal="center" vertical="center" wrapText="1"/>
    </xf>
    <xf numFmtId="0" fontId="33" fillId="29" borderId="53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3" fillId="30" borderId="22" xfId="0" applyFont="1" applyFill="1" applyBorder="1" applyAlignment="1">
      <alignment horizontal="left" vertical="center"/>
    </xf>
    <xf numFmtId="0" fontId="3" fillId="30" borderId="12" xfId="0" applyFont="1" applyFill="1" applyBorder="1" applyAlignment="1">
      <alignment vertical="center" wrapText="1"/>
    </xf>
    <xf numFmtId="0" fontId="34" fillId="30" borderId="13" xfId="0" applyFont="1" applyFill="1" applyBorder="1" applyAlignment="1">
      <alignment horizontal="center" vertical="center"/>
    </xf>
    <xf numFmtId="43" fontId="34" fillId="30" borderId="13" xfId="162" applyFont="1" applyFill="1" applyBorder="1" applyAlignment="1">
      <alignment horizontal="center" vertical="center"/>
    </xf>
    <xf numFmtId="167" fontId="34" fillId="30" borderId="13" xfId="0" applyNumberFormat="1" applyFont="1" applyFill="1" applyBorder="1" applyAlignment="1">
      <alignment horizontal="center" vertical="center"/>
    </xf>
    <xf numFmtId="0" fontId="34" fillId="30" borderId="13" xfId="0" applyFont="1" applyFill="1" applyBorder="1" applyAlignment="1">
      <alignment horizontal="center" vertical="center" wrapText="1"/>
    </xf>
    <xf numFmtId="0" fontId="24" fillId="30" borderId="13" xfId="0" applyFont="1" applyFill="1" applyBorder="1" applyAlignment="1">
      <alignment horizontal="center" vertical="center" wrapText="1"/>
    </xf>
    <xf numFmtId="0" fontId="34" fillId="30" borderId="13" xfId="0" applyFont="1" applyFill="1" applyBorder="1" applyAlignment="1">
      <alignment horizontal="left" vertical="center"/>
    </xf>
    <xf numFmtId="14" fontId="3" fillId="30" borderId="13" xfId="0" applyNumberFormat="1" applyFont="1" applyFill="1" applyBorder="1" applyAlignment="1">
      <alignment horizontal="center" vertical="center"/>
    </xf>
    <xf numFmtId="0" fontId="34" fillId="30" borderId="16" xfId="0" applyFont="1" applyFill="1" applyBorder="1" applyAlignment="1">
      <alignment horizontal="center" vertical="center"/>
    </xf>
    <xf numFmtId="0" fontId="3" fillId="30" borderId="13" xfId="0" applyFont="1" applyFill="1" applyBorder="1" applyAlignment="1">
      <alignment horizontal="left" vertical="center" wrapText="1"/>
    </xf>
    <xf numFmtId="3" fontId="35" fillId="25" borderId="0" xfId="0" applyNumberFormat="1" applyFont="1" applyFill="1" applyBorder="1" applyAlignment="1">
      <alignment horizontal="center" vertical="center" wrapText="1"/>
    </xf>
    <xf numFmtId="10" fontId="36" fillId="25" borderId="0" xfId="128" applyNumberFormat="1" applyFont="1" applyFill="1" applyBorder="1" applyAlignment="1">
      <alignment horizontal="center" vertical="center" wrapText="1"/>
    </xf>
    <xf numFmtId="3" fontId="35" fillId="25" borderId="13" xfId="0" applyNumberFormat="1" applyFont="1" applyFill="1" applyBorder="1" applyAlignment="1">
      <alignment horizontal="center" vertical="center" wrapText="1"/>
    </xf>
    <xf numFmtId="10" fontId="39" fillId="25" borderId="13" xfId="128" applyNumberFormat="1" applyFont="1" applyFill="1" applyBorder="1" applyAlignment="1">
      <alignment horizontal="center" vertical="center"/>
    </xf>
    <xf numFmtId="3" fontId="35" fillId="25" borderId="20" xfId="0" applyNumberFormat="1" applyFont="1" applyFill="1" applyBorder="1" applyAlignment="1">
      <alignment horizontal="center" vertical="center" wrapText="1"/>
    </xf>
    <xf numFmtId="10" fontId="37" fillId="25" borderId="20" xfId="128" applyNumberFormat="1" applyFont="1" applyFill="1" applyBorder="1" applyAlignment="1">
      <alignment horizontal="center" vertical="center"/>
    </xf>
    <xf numFmtId="3" fontId="35" fillId="25" borderId="26" xfId="0" applyNumberFormat="1" applyFont="1" applyFill="1" applyBorder="1" applyAlignment="1">
      <alignment horizontal="center" vertical="center" wrapText="1"/>
    </xf>
    <xf numFmtId="0" fontId="31" fillId="27" borderId="15" xfId="0" applyFont="1" applyFill="1" applyBorder="1" applyAlignment="1">
      <alignment horizontal="center" vertical="center" wrapText="1" readingOrder="1"/>
    </xf>
    <xf numFmtId="0" fontId="31" fillId="27" borderId="35" xfId="0" applyFont="1" applyFill="1" applyBorder="1" applyAlignment="1">
      <alignment horizontal="center" vertical="center" wrapText="1" readingOrder="1"/>
    </xf>
    <xf numFmtId="0" fontId="31" fillId="27" borderId="30" xfId="0" applyFont="1" applyFill="1" applyBorder="1" applyAlignment="1">
      <alignment horizontal="center" vertical="center" wrapText="1" readingOrder="1"/>
    </xf>
    <xf numFmtId="0" fontId="31" fillId="27" borderId="42" xfId="0" applyFont="1" applyFill="1" applyBorder="1" applyAlignment="1">
      <alignment horizontal="center" vertical="center" wrapText="1" readingOrder="1"/>
    </xf>
    <xf numFmtId="0" fontId="31" fillId="27" borderId="65" xfId="0" applyFont="1" applyFill="1" applyBorder="1" applyAlignment="1">
      <alignment horizontal="center" vertical="center" wrapText="1" readingOrder="1"/>
    </xf>
    <xf numFmtId="1" fontId="31" fillId="27" borderId="31" xfId="0" applyNumberFormat="1" applyFont="1" applyFill="1" applyBorder="1" applyAlignment="1">
      <alignment horizontal="center" vertical="center" wrapText="1"/>
    </xf>
    <xf numFmtId="1" fontId="31" fillId="27" borderId="27" xfId="0" applyNumberFormat="1" applyFont="1" applyFill="1" applyBorder="1" applyAlignment="1">
      <alignment horizontal="center" vertical="center" wrapText="1"/>
    </xf>
    <xf numFmtId="0" fontId="40" fillId="0" borderId="42" xfId="0" applyFont="1" applyFill="1" applyBorder="1" applyAlignment="1">
      <alignment horizontal="center" vertical="center" wrapText="1"/>
    </xf>
    <xf numFmtId="10" fontId="30" fillId="25" borderId="13" xfId="128" applyNumberFormat="1" applyFont="1" applyFill="1" applyBorder="1" applyAlignment="1">
      <alignment horizontal="center" vertical="center"/>
    </xf>
    <xf numFmtId="0" fontId="24" fillId="25" borderId="13" xfId="0" applyFont="1" applyFill="1" applyBorder="1" applyAlignment="1">
      <alignment vertical="center"/>
    </xf>
    <xf numFmtId="10" fontId="30" fillId="25" borderId="19" xfId="128" applyNumberFormat="1" applyFont="1" applyFill="1" applyBorder="1" applyAlignment="1">
      <alignment horizontal="center" vertical="center"/>
    </xf>
    <xf numFmtId="10" fontId="30" fillId="25" borderId="20" xfId="128" applyNumberFormat="1" applyFont="1" applyFill="1" applyBorder="1" applyAlignment="1">
      <alignment horizontal="center" vertical="center"/>
    </xf>
    <xf numFmtId="10" fontId="30" fillId="25" borderId="21" xfId="128" applyNumberFormat="1" applyFont="1" applyFill="1" applyBorder="1" applyAlignment="1">
      <alignment horizontal="center" vertical="center"/>
    </xf>
    <xf numFmtId="10" fontId="30" fillId="25" borderId="22" xfId="128" applyNumberFormat="1" applyFont="1" applyFill="1" applyBorder="1" applyAlignment="1">
      <alignment horizontal="center" vertical="center"/>
    </xf>
    <xf numFmtId="10" fontId="30" fillId="25" borderId="16" xfId="128" applyNumberFormat="1" applyFont="1" applyFill="1" applyBorder="1" applyAlignment="1">
      <alignment horizontal="center" vertical="center"/>
    </xf>
    <xf numFmtId="10" fontId="30" fillId="25" borderId="25" xfId="128" applyNumberFormat="1" applyFont="1" applyFill="1" applyBorder="1" applyAlignment="1">
      <alignment horizontal="center" vertical="center"/>
    </xf>
    <xf numFmtId="10" fontId="30" fillId="25" borderId="26" xfId="128" applyNumberFormat="1" applyFont="1" applyFill="1" applyBorder="1" applyAlignment="1">
      <alignment horizontal="center" vertical="center"/>
    </xf>
    <xf numFmtId="10" fontId="30" fillId="25" borderId="27" xfId="128" applyNumberFormat="1" applyFont="1" applyFill="1" applyBorder="1" applyAlignment="1">
      <alignment horizontal="center" vertical="center"/>
    </xf>
    <xf numFmtId="10" fontId="30" fillId="25" borderId="12" xfId="128" applyNumberFormat="1" applyFont="1" applyFill="1" applyBorder="1" applyAlignment="1">
      <alignment horizontal="center" vertical="center"/>
    </xf>
    <xf numFmtId="10" fontId="30" fillId="25" borderId="28" xfId="128" applyNumberFormat="1" applyFont="1" applyFill="1" applyBorder="1" applyAlignment="1">
      <alignment horizontal="center" vertical="center"/>
    </xf>
    <xf numFmtId="10" fontId="30" fillId="25" borderId="18" xfId="128" applyNumberFormat="1" applyFont="1" applyFill="1" applyBorder="1" applyAlignment="1">
      <alignment horizontal="center" vertical="center"/>
    </xf>
    <xf numFmtId="10" fontId="30" fillId="25" borderId="31" xfId="128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24" fillId="25" borderId="0" xfId="0" applyFont="1" applyFill="1" applyAlignment="1">
      <alignment vertical="center"/>
    </xf>
    <xf numFmtId="0" fontId="26" fillId="25" borderId="0" xfId="0" applyFont="1" applyFill="1" applyBorder="1" applyAlignment="1">
      <alignment horizontal="centerContinuous" vertical="center"/>
    </xf>
    <xf numFmtId="10" fontId="30" fillId="25" borderId="36" xfId="128" applyNumberFormat="1" applyFont="1" applyFill="1" applyBorder="1" applyAlignment="1">
      <alignment horizontal="center" vertical="center"/>
    </xf>
    <xf numFmtId="10" fontId="30" fillId="25" borderId="14" xfId="128" applyNumberFormat="1" applyFont="1" applyFill="1" applyBorder="1" applyAlignment="1">
      <alignment horizontal="center" vertical="center"/>
    </xf>
    <xf numFmtId="10" fontId="30" fillId="25" borderId="17" xfId="128" applyNumberFormat="1" applyFont="1" applyFill="1" applyBorder="1" applyAlignment="1">
      <alignment horizontal="center" vertical="center"/>
    </xf>
    <xf numFmtId="10" fontId="32" fillId="25" borderId="13" xfId="128" applyNumberFormat="1" applyFont="1" applyFill="1" applyBorder="1" applyAlignment="1">
      <alignment horizontal="center" vertical="center"/>
    </xf>
    <xf numFmtId="10" fontId="32" fillId="25" borderId="22" xfId="128" applyNumberFormat="1" applyFont="1" applyFill="1" applyBorder="1" applyAlignment="1">
      <alignment horizontal="center" vertical="center"/>
    </xf>
    <xf numFmtId="10" fontId="32" fillId="25" borderId="20" xfId="128" applyNumberFormat="1" applyFont="1" applyFill="1" applyBorder="1" applyAlignment="1">
      <alignment horizontal="center" vertical="center"/>
    </xf>
    <xf numFmtId="10" fontId="32" fillId="25" borderId="16" xfId="128" applyNumberFormat="1" applyFont="1" applyFill="1" applyBorder="1" applyAlignment="1">
      <alignment horizontal="center" vertical="center"/>
    </xf>
    <xf numFmtId="10" fontId="32" fillId="25" borderId="26" xfId="128" applyNumberFormat="1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44" fillId="0" borderId="0" xfId="0" applyFont="1" applyBorder="1" applyAlignment="1">
      <alignment horizontal="centerContinuous" vertical="center"/>
    </xf>
    <xf numFmtId="0" fontId="4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0" fontId="45" fillId="27" borderId="14" xfId="0" applyFont="1" applyFill="1" applyBorder="1" applyAlignment="1">
      <alignment horizontal="center" vertical="center" wrapText="1"/>
    </xf>
    <xf numFmtId="0" fontId="45" fillId="27" borderId="34" xfId="0" applyFont="1" applyFill="1" applyBorder="1" applyAlignment="1">
      <alignment horizontal="center" vertical="center" wrapText="1"/>
    </xf>
    <xf numFmtId="0" fontId="23" fillId="25" borderId="0" xfId="0" applyFont="1" applyFill="1" applyAlignment="1">
      <alignment vertical="center"/>
    </xf>
    <xf numFmtId="0" fontId="23" fillId="25" borderId="0" xfId="0" applyFont="1" applyFill="1" applyAlignment="1">
      <alignment horizontal="left" vertical="center" wrapText="1"/>
    </xf>
    <xf numFmtId="0" fontId="44" fillId="25" borderId="0" xfId="0" applyFont="1" applyFill="1" applyBorder="1" applyAlignment="1">
      <alignment horizontal="centerContinuous" vertical="center"/>
    </xf>
    <xf numFmtId="0" fontId="23" fillId="26" borderId="0" xfId="0" applyFont="1" applyFill="1" applyBorder="1" applyAlignment="1">
      <alignment vertical="center"/>
    </xf>
    <xf numFmtId="0" fontId="45" fillId="27" borderId="19" xfId="0" applyFont="1" applyFill="1" applyBorder="1" applyAlignment="1">
      <alignment horizontal="center" vertical="center" wrapText="1"/>
    </xf>
    <xf numFmtId="0" fontId="45" fillId="27" borderId="20" xfId="0" applyFont="1" applyFill="1" applyBorder="1" applyAlignment="1">
      <alignment horizontal="center" vertical="center" wrapText="1"/>
    </xf>
    <xf numFmtId="0" fontId="45" fillId="27" borderId="21" xfId="0" applyFont="1" applyFill="1" applyBorder="1" applyAlignment="1">
      <alignment horizontal="center" vertical="center" wrapText="1"/>
    </xf>
    <xf numFmtId="0" fontId="45" fillId="27" borderId="23" xfId="0" applyFont="1" applyFill="1" applyBorder="1" applyAlignment="1">
      <alignment horizontal="center" vertical="center" wrapText="1"/>
    </xf>
    <xf numFmtId="0" fontId="45" fillId="27" borderId="17" xfId="0" applyFont="1" applyFill="1" applyBorder="1" applyAlignment="1">
      <alignment horizontal="center" vertical="center" wrapText="1"/>
    </xf>
    <xf numFmtId="0" fontId="36" fillId="0" borderId="28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vertical="center"/>
    </xf>
    <xf numFmtId="10" fontId="30" fillId="25" borderId="23" xfId="128" applyNumberFormat="1" applyFont="1" applyFill="1" applyBorder="1" applyAlignment="1">
      <alignment horizontal="center" vertical="center"/>
    </xf>
    <xf numFmtId="10" fontId="32" fillId="25" borderId="14" xfId="128" applyNumberFormat="1" applyFont="1" applyFill="1" applyBorder="1" applyAlignment="1">
      <alignment horizontal="center" vertical="center"/>
    </xf>
    <xf numFmtId="10" fontId="30" fillId="25" borderId="33" xfId="128" applyNumberFormat="1" applyFont="1" applyFill="1" applyBorder="1" applyAlignment="1">
      <alignment horizontal="center" vertical="center"/>
    </xf>
    <xf numFmtId="0" fontId="31" fillId="27" borderId="60" xfId="0" applyFont="1" applyFill="1" applyBorder="1" applyAlignment="1">
      <alignment horizontal="center" vertical="center" wrapText="1" readingOrder="1"/>
    </xf>
    <xf numFmtId="0" fontId="31" fillId="27" borderId="68" xfId="0" applyFont="1" applyFill="1" applyBorder="1" applyAlignment="1">
      <alignment horizontal="center" vertical="center" wrapText="1" readingOrder="1"/>
    </xf>
    <xf numFmtId="0" fontId="31" fillId="27" borderId="69" xfId="0" applyFont="1" applyFill="1" applyBorder="1" applyAlignment="1">
      <alignment horizontal="center" vertical="center" wrapText="1" readingOrder="1"/>
    </xf>
    <xf numFmtId="0" fontId="31" fillId="27" borderId="60" xfId="0" applyFont="1" applyFill="1" applyBorder="1" applyAlignment="1">
      <alignment horizontal="center" vertical="center" wrapText="1" readingOrder="1"/>
    </xf>
    <xf numFmtId="0" fontId="31" fillId="27" borderId="62" xfId="0" applyFont="1" applyFill="1" applyBorder="1" applyAlignment="1">
      <alignment horizontal="center" vertical="center" wrapText="1" readingOrder="1"/>
    </xf>
    <xf numFmtId="10" fontId="30" fillId="25" borderId="46" xfId="128" applyNumberFormat="1" applyFont="1" applyFill="1" applyBorder="1" applyAlignment="1">
      <alignment horizontal="center" vertical="center"/>
    </xf>
    <xf numFmtId="0" fontId="31" fillId="27" borderId="62" xfId="0" applyFont="1" applyFill="1" applyBorder="1" applyAlignment="1">
      <alignment horizontal="center" vertical="center" wrapText="1" readingOrder="1"/>
    </xf>
    <xf numFmtId="10" fontId="30" fillId="0" borderId="13" xfId="128" applyNumberFormat="1" applyFont="1" applyFill="1" applyBorder="1" applyAlignment="1">
      <alignment horizontal="center" vertical="center"/>
    </xf>
    <xf numFmtId="10" fontId="30" fillId="0" borderId="13" xfId="128" applyNumberFormat="1" applyFont="1" applyFill="1" applyBorder="1" applyAlignment="1">
      <alignment vertical="center"/>
    </xf>
    <xf numFmtId="10" fontId="30" fillId="0" borderId="26" xfId="128" applyNumberFormat="1" applyFont="1" applyFill="1" applyBorder="1" applyAlignment="1">
      <alignment vertical="center"/>
    </xf>
    <xf numFmtId="0" fontId="31" fillId="27" borderId="62" xfId="0" applyFont="1" applyFill="1" applyBorder="1" applyAlignment="1">
      <alignment horizontal="center" vertical="center" wrapText="1" readingOrder="1"/>
    </xf>
    <xf numFmtId="0" fontId="36" fillId="0" borderId="13" xfId="0" applyFont="1" applyFill="1" applyBorder="1" applyAlignment="1">
      <alignment horizontal="center" vertical="center"/>
    </xf>
    <xf numFmtId="0" fontId="31" fillId="27" borderId="60" xfId="0" applyFont="1" applyFill="1" applyBorder="1" applyAlignment="1">
      <alignment horizontal="center" vertical="center" wrapText="1" readingOrder="1"/>
    </xf>
    <xf numFmtId="0" fontId="31" fillId="27" borderId="62" xfId="0" applyFont="1" applyFill="1" applyBorder="1" applyAlignment="1">
      <alignment horizontal="center" vertical="center" wrapText="1" readingOrder="1"/>
    </xf>
    <xf numFmtId="0" fontId="24" fillId="0" borderId="13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10" fontId="29" fillId="25" borderId="16" xfId="128" applyNumberFormat="1" applyFont="1" applyFill="1" applyBorder="1" applyAlignment="1">
      <alignment horizontal="center" vertical="center"/>
    </xf>
    <xf numFmtId="10" fontId="29" fillId="25" borderId="27" xfId="128" applyNumberFormat="1" applyFont="1" applyFill="1" applyBorder="1" applyAlignment="1">
      <alignment horizontal="center" vertical="center"/>
    </xf>
    <xf numFmtId="14" fontId="35" fillId="26" borderId="33" xfId="0" applyNumberFormat="1" applyFont="1" applyFill="1" applyBorder="1" applyAlignment="1">
      <alignment horizontal="center" vertical="center" wrapText="1"/>
    </xf>
    <xf numFmtId="14" fontId="35" fillId="26" borderId="56" xfId="0" applyNumberFormat="1" applyFont="1" applyFill="1" applyBorder="1" applyAlignment="1">
      <alignment horizontal="center" vertical="center" wrapText="1"/>
    </xf>
    <xf numFmtId="14" fontId="35" fillId="26" borderId="20" xfId="0" applyNumberFormat="1" applyFont="1" applyFill="1" applyBorder="1" applyAlignment="1">
      <alignment horizontal="center" vertical="center" wrapText="1"/>
    </xf>
    <xf numFmtId="14" fontId="35" fillId="26" borderId="26" xfId="0" applyNumberFormat="1" applyFont="1" applyFill="1" applyBorder="1" applyAlignment="1">
      <alignment horizontal="center" vertical="center" wrapText="1"/>
    </xf>
    <xf numFmtId="10" fontId="30" fillId="0" borderId="20" xfId="128" applyNumberFormat="1" applyFont="1" applyFill="1" applyBorder="1" applyAlignment="1">
      <alignment horizontal="center" vertical="center"/>
    </xf>
    <xf numFmtId="10" fontId="30" fillId="0" borderId="26" xfId="128" applyNumberFormat="1" applyFont="1" applyFill="1" applyBorder="1" applyAlignment="1">
      <alignment horizontal="center" vertical="center"/>
    </xf>
    <xf numFmtId="9" fontId="38" fillId="0" borderId="20" xfId="128" applyNumberFormat="1" applyFont="1" applyFill="1" applyBorder="1" applyAlignment="1">
      <alignment horizontal="center" vertical="center" wrapText="1"/>
    </xf>
    <xf numFmtId="9" fontId="38" fillId="0" borderId="26" xfId="128" applyNumberFormat="1" applyFont="1" applyFill="1" applyBorder="1" applyAlignment="1">
      <alignment horizontal="center" vertical="center" wrapText="1"/>
    </xf>
    <xf numFmtId="10" fontId="29" fillId="25" borderId="21" xfId="128" applyNumberFormat="1" applyFont="1" applyFill="1" applyBorder="1" applyAlignment="1">
      <alignment horizontal="center" vertical="center"/>
    </xf>
    <xf numFmtId="0" fontId="31" fillId="27" borderId="60" xfId="0" applyFont="1" applyFill="1" applyBorder="1" applyAlignment="1">
      <alignment horizontal="center" vertical="center" wrapText="1" readingOrder="1"/>
    </xf>
    <xf numFmtId="0" fontId="31" fillId="27" borderId="61" xfId="0" applyFont="1" applyFill="1" applyBorder="1" applyAlignment="1">
      <alignment horizontal="center" vertical="center" wrapText="1" readingOrder="1"/>
    </xf>
    <xf numFmtId="0" fontId="31" fillId="27" borderId="62" xfId="0" applyFont="1" applyFill="1" applyBorder="1" applyAlignment="1">
      <alignment horizontal="center" vertical="center" wrapText="1" readingOrder="1"/>
    </xf>
    <xf numFmtId="14" fontId="35" fillId="26" borderId="55" xfId="0" applyNumberFormat="1" applyFont="1" applyFill="1" applyBorder="1" applyAlignment="1">
      <alignment horizontal="center" vertical="center" wrapText="1"/>
    </xf>
    <xf numFmtId="14" fontId="35" fillId="26" borderId="12" xfId="0" applyNumberFormat="1" applyFont="1" applyFill="1" applyBorder="1" applyAlignment="1">
      <alignment horizontal="center" vertical="center" wrapText="1"/>
    </xf>
    <xf numFmtId="14" fontId="35" fillId="26" borderId="13" xfId="0" applyNumberFormat="1" applyFont="1" applyFill="1" applyBorder="1" applyAlignment="1">
      <alignment horizontal="center" vertical="center" wrapText="1"/>
    </xf>
    <xf numFmtId="10" fontId="30" fillId="0" borderId="13" xfId="128" applyNumberFormat="1" applyFont="1" applyFill="1" applyBorder="1" applyAlignment="1">
      <alignment horizontal="center" vertical="center"/>
    </xf>
    <xf numFmtId="9" fontId="38" fillId="0" borderId="13" xfId="128" applyNumberFormat="1" applyFont="1" applyFill="1" applyBorder="1" applyAlignment="1">
      <alignment horizontal="center" vertical="center" wrapText="1"/>
    </xf>
    <xf numFmtId="9" fontId="38" fillId="0" borderId="21" xfId="128" applyNumberFormat="1" applyFont="1" applyFill="1" applyBorder="1" applyAlignment="1">
      <alignment horizontal="center" vertical="center" wrapText="1"/>
    </xf>
    <xf numFmtId="9" fontId="38" fillId="0" borderId="27" xfId="128" applyNumberFormat="1" applyFont="1" applyFill="1" applyBorder="1" applyAlignment="1">
      <alignment horizontal="center" vertical="center" wrapText="1"/>
    </xf>
    <xf numFmtId="10" fontId="29" fillId="25" borderId="59" xfId="128" applyNumberFormat="1" applyFont="1" applyFill="1" applyBorder="1" applyAlignment="1">
      <alignment horizontal="center" vertical="center"/>
    </xf>
    <xf numFmtId="10" fontId="29" fillId="25" borderId="55" xfId="128" applyNumberFormat="1" applyFont="1" applyFill="1" applyBorder="1" applyAlignment="1">
      <alignment horizontal="center" vertical="center"/>
    </xf>
    <xf numFmtId="14" fontId="35" fillId="26" borderId="14" xfId="0" applyNumberFormat="1" applyFont="1" applyFill="1" applyBorder="1" applyAlignment="1">
      <alignment horizontal="center" vertical="center" wrapText="1"/>
    </xf>
    <xf numFmtId="10" fontId="29" fillId="25" borderId="28" xfId="128" applyNumberFormat="1" applyFont="1" applyFill="1" applyBorder="1" applyAlignment="1">
      <alignment horizontal="center" vertical="center"/>
    </xf>
    <xf numFmtId="10" fontId="29" fillId="25" borderId="18" xfId="128" applyNumberFormat="1" applyFont="1" applyFill="1" applyBorder="1" applyAlignment="1">
      <alignment horizontal="center" vertical="center"/>
    </xf>
    <xf numFmtId="9" fontId="38" fillId="33" borderId="20" xfId="128" applyNumberFormat="1" applyFont="1" applyFill="1" applyBorder="1" applyAlignment="1">
      <alignment horizontal="center" vertical="center" wrapText="1"/>
    </xf>
    <xf numFmtId="9" fontId="38" fillId="33" borderId="13" xfId="128" applyNumberFormat="1" applyFont="1" applyFill="1" applyBorder="1" applyAlignment="1">
      <alignment horizontal="center" vertical="center" wrapText="1"/>
    </xf>
    <xf numFmtId="9" fontId="38" fillId="32" borderId="20" xfId="128" applyNumberFormat="1" applyFont="1" applyFill="1" applyBorder="1" applyAlignment="1">
      <alignment horizontal="center" vertical="center" wrapText="1"/>
    </xf>
    <xf numFmtId="9" fontId="38" fillId="32" borderId="13" xfId="128" applyNumberFormat="1" applyFont="1" applyFill="1" applyBorder="1" applyAlignment="1">
      <alignment horizontal="center" vertical="center" wrapText="1"/>
    </xf>
    <xf numFmtId="10" fontId="29" fillId="25" borderId="31" xfId="128" applyNumberFormat="1" applyFont="1" applyFill="1" applyBorder="1" applyAlignment="1">
      <alignment horizontal="center" vertical="center"/>
    </xf>
    <xf numFmtId="0" fontId="46" fillId="25" borderId="13" xfId="0" applyFont="1" applyFill="1" applyBorder="1" applyAlignment="1">
      <alignment horizontal="center" vertical="center"/>
    </xf>
    <xf numFmtId="0" fontId="43" fillId="0" borderId="38" xfId="0" applyFont="1" applyFill="1" applyBorder="1" applyAlignment="1">
      <alignment horizontal="center" vertical="center" wrapText="1"/>
    </xf>
    <xf numFmtId="0" fontId="43" fillId="0" borderId="42" xfId="0" applyFont="1" applyFill="1" applyBorder="1" applyAlignment="1">
      <alignment horizontal="center" vertical="center" wrapText="1"/>
    </xf>
    <xf numFmtId="0" fontId="43" fillId="0" borderId="39" xfId="0" applyFont="1" applyFill="1" applyBorder="1" applyAlignment="1">
      <alignment horizontal="center" vertical="center" wrapText="1"/>
    </xf>
    <xf numFmtId="14" fontId="35" fillId="25" borderId="13" xfId="0" applyNumberFormat="1" applyFont="1" applyFill="1" applyBorder="1" applyAlignment="1">
      <alignment horizontal="center" vertical="center" wrapText="1"/>
    </xf>
    <xf numFmtId="0" fontId="35" fillId="25" borderId="13" xfId="0" applyFont="1" applyFill="1" applyBorder="1" applyAlignment="1">
      <alignment horizontal="left" vertical="center" wrapText="1"/>
    </xf>
    <xf numFmtId="0" fontId="35" fillId="25" borderId="13" xfId="0" applyFont="1" applyFill="1" applyBorder="1" applyAlignment="1">
      <alignment horizontal="center" vertical="center" wrapText="1"/>
    </xf>
    <xf numFmtId="0" fontId="35" fillId="25" borderId="55" xfId="0" applyFont="1" applyFill="1" applyBorder="1" applyAlignment="1">
      <alignment horizontal="center" vertical="center" wrapText="1"/>
    </xf>
    <xf numFmtId="0" fontId="35" fillId="25" borderId="56" xfId="0" applyFont="1" applyFill="1" applyBorder="1" applyAlignment="1">
      <alignment horizontal="center" vertical="center" wrapText="1"/>
    </xf>
    <xf numFmtId="0" fontId="35" fillId="25" borderId="26" xfId="0" applyFont="1" applyFill="1" applyBorder="1" applyAlignment="1">
      <alignment horizontal="left" vertical="center" wrapText="1"/>
    </xf>
    <xf numFmtId="0" fontId="35" fillId="25" borderId="26" xfId="0" applyFont="1" applyFill="1" applyBorder="1" applyAlignment="1">
      <alignment horizontal="center" vertical="center" wrapText="1"/>
    </xf>
    <xf numFmtId="14" fontId="35" fillId="25" borderId="26" xfId="0" applyNumberFormat="1" applyFont="1" applyFill="1" applyBorder="1" applyAlignment="1">
      <alignment horizontal="center" vertical="center" wrapText="1"/>
    </xf>
    <xf numFmtId="0" fontId="46" fillId="25" borderId="26" xfId="0" applyFont="1" applyFill="1" applyBorder="1" applyAlignment="1">
      <alignment horizontal="center" vertical="center"/>
    </xf>
    <xf numFmtId="0" fontId="41" fillId="0" borderId="38" xfId="0" applyFont="1" applyFill="1" applyBorder="1" applyAlignment="1">
      <alignment horizontal="center" vertical="center" wrapText="1"/>
    </xf>
    <xf numFmtId="0" fontId="42" fillId="0" borderId="39" xfId="0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 wrapText="1"/>
    </xf>
    <xf numFmtId="14" fontId="35" fillId="25" borderId="20" xfId="0" applyNumberFormat="1" applyFont="1" applyFill="1" applyBorder="1" applyAlignment="1">
      <alignment horizontal="center" vertical="center" wrapText="1"/>
    </xf>
    <xf numFmtId="0" fontId="35" fillId="25" borderId="20" xfId="0" applyFont="1" applyFill="1" applyBorder="1" applyAlignment="1">
      <alignment horizontal="center" vertical="center" wrapText="1"/>
    </xf>
    <xf numFmtId="0" fontId="47" fillId="25" borderId="20" xfId="0" applyFont="1" applyFill="1" applyBorder="1" applyAlignment="1">
      <alignment horizontal="left" vertical="center" wrapText="1"/>
    </xf>
    <xf numFmtId="0" fontId="47" fillId="25" borderId="26" xfId="0" applyFont="1" applyFill="1" applyBorder="1" applyAlignment="1">
      <alignment horizontal="left" vertical="center" wrapText="1"/>
    </xf>
    <xf numFmtId="0" fontId="46" fillId="25" borderId="20" xfId="0" applyFont="1" applyFill="1" applyBorder="1" applyAlignment="1">
      <alignment horizontal="center" vertical="center"/>
    </xf>
    <xf numFmtId="0" fontId="35" fillId="25" borderId="14" xfId="0" applyFont="1" applyFill="1" applyBorder="1" applyAlignment="1">
      <alignment horizontal="center" vertical="center" wrapText="1"/>
    </xf>
    <xf numFmtId="0" fontId="35" fillId="25" borderId="12" xfId="0" applyFont="1" applyFill="1" applyBorder="1" applyAlignment="1">
      <alignment horizontal="center" vertical="center" wrapText="1"/>
    </xf>
    <xf numFmtId="0" fontId="47" fillId="25" borderId="33" xfId="0" applyFont="1" applyFill="1" applyBorder="1" applyAlignment="1">
      <alignment horizontal="center" vertical="center" wrapText="1"/>
    </xf>
    <xf numFmtId="0" fontId="47" fillId="25" borderId="56" xfId="0" applyFont="1" applyFill="1" applyBorder="1" applyAlignment="1">
      <alignment horizontal="center" vertical="center" wrapText="1"/>
    </xf>
    <xf numFmtId="0" fontId="47" fillId="25" borderId="20" xfId="0" applyFont="1" applyFill="1" applyBorder="1" applyAlignment="1">
      <alignment horizontal="center" vertical="center" wrapText="1"/>
    </xf>
    <xf numFmtId="0" fontId="47" fillId="25" borderId="26" xfId="0" applyFont="1" applyFill="1" applyBorder="1" applyAlignment="1">
      <alignment horizontal="center" vertical="center" wrapText="1"/>
    </xf>
    <xf numFmtId="0" fontId="35" fillId="25" borderId="33" xfId="0" applyFont="1" applyFill="1" applyBorder="1" applyAlignment="1">
      <alignment horizontal="center" vertical="center" wrapText="1"/>
    </xf>
    <xf numFmtId="0" fontId="35" fillId="25" borderId="20" xfId="0" applyFont="1" applyFill="1" applyBorder="1" applyAlignment="1">
      <alignment horizontal="left" vertical="center" wrapText="1"/>
    </xf>
    <xf numFmtId="0" fontId="35" fillId="25" borderId="29" xfId="0" applyFont="1" applyFill="1" applyBorder="1" applyAlignment="1">
      <alignment horizontal="center" vertical="center" wrapText="1"/>
    </xf>
    <xf numFmtId="0" fontId="35" fillId="25" borderId="45" xfId="0" applyFont="1" applyFill="1" applyBorder="1" applyAlignment="1">
      <alignment horizontal="center" vertical="center" wrapText="1"/>
    </xf>
    <xf numFmtId="0" fontId="40" fillId="0" borderId="38" xfId="0" applyFont="1" applyFill="1" applyBorder="1" applyAlignment="1">
      <alignment horizontal="center" vertical="center" wrapText="1"/>
    </xf>
    <xf numFmtId="0" fontId="40" fillId="0" borderId="42" xfId="0" applyFont="1" applyFill="1" applyBorder="1" applyAlignment="1">
      <alignment horizontal="center" vertical="center" wrapText="1"/>
    </xf>
    <xf numFmtId="0" fontId="40" fillId="0" borderId="39" xfId="0" applyFont="1" applyFill="1" applyBorder="1" applyAlignment="1">
      <alignment horizontal="center" vertical="center" wrapText="1"/>
    </xf>
    <xf numFmtId="0" fontId="43" fillId="0" borderId="43" xfId="0" applyFont="1" applyFill="1" applyBorder="1" applyAlignment="1">
      <alignment horizontal="center" vertical="center" wrapText="1"/>
    </xf>
    <xf numFmtId="0" fontId="43" fillId="0" borderId="58" xfId="0" applyFont="1" applyFill="1" applyBorder="1" applyAlignment="1">
      <alignment horizontal="center" vertical="center" wrapText="1"/>
    </xf>
    <xf numFmtId="0" fontId="40" fillId="0" borderId="58" xfId="0" applyFont="1" applyFill="1" applyBorder="1" applyAlignment="1">
      <alignment horizontal="center" vertical="center" wrapText="1"/>
    </xf>
    <xf numFmtId="0" fontId="40" fillId="0" borderId="54" xfId="0" applyFont="1" applyFill="1" applyBorder="1" applyAlignment="1">
      <alignment horizontal="center" vertical="center" wrapText="1"/>
    </xf>
    <xf numFmtId="0" fontId="35" fillId="25" borderId="22" xfId="0" applyFont="1" applyFill="1" applyBorder="1" applyAlignment="1">
      <alignment horizontal="center"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35" fillId="25" borderId="23" xfId="0" applyFont="1" applyFill="1" applyBorder="1" applyAlignment="1">
      <alignment horizontal="center" vertical="center" wrapText="1"/>
    </xf>
    <xf numFmtId="0" fontId="35" fillId="25" borderId="24" xfId="0" applyFont="1" applyFill="1" applyBorder="1" applyAlignment="1">
      <alignment horizontal="center" vertical="center" wrapText="1"/>
    </xf>
    <xf numFmtId="0" fontId="45" fillId="27" borderId="38" xfId="0" applyFont="1" applyFill="1" applyBorder="1" applyAlignment="1">
      <alignment horizontal="left" vertical="center" wrapText="1"/>
    </xf>
    <xf numFmtId="0" fontId="45" fillId="27" borderId="42" xfId="0" applyFont="1" applyFill="1" applyBorder="1" applyAlignment="1">
      <alignment horizontal="left" vertical="center" wrapText="1"/>
    </xf>
    <xf numFmtId="0" fontId="35" fillId="25" borderId="19" xfId="0" applyFont="1" applyFill="1" applyBorder="1" applyAlignment="1">
      <alignment horizontal="left" vertical="center" wrapText="1"/>
    </xf>
    <xf numFmtId="0" fontId="35" fillId="25" borderId="22" xfId="0" applyFont="1" applyFill="1" applyBorder="1" applyAlignment="1">
      <alignment horizontal="left" vertical="center" wrapText="1"/>
    </xf>
    <xf numFmtId="0" fontId="35" fillId="25" borderId="25" xfId="0" applyFont="1" applyFill="1" applyBorder="1" applyAlignment="1">
      <alignment horizontal="left" vertical="center" wrapText="1"/>
    </xf>
    <xf numFmtId="0" fontId="35" fillId="25" borderId="25" xfId="0" applyFont="1" applyFill="1" applyBorder="1" applyAlignment="1">
      <alignment horizontal="center" vertical="center" wrapText="1"/>
    </xf>
    <xf numFmtId="0" fontId="45" fillId="27" borderId="20" xfId="0" applyFont="1" applyFill="1" applyBorder="1" applyAlignment="1">
      <alignment horizontal="center" vertical="center" wrapText="1"/>
    </xf>
    <xf numFmtId="0" fontId="45" fillId="27" borderId="14" xfId="0" applyFont="1" applyFill="1" applyBorder="1" applyAlignment="1">
      <alignment horizontal="center" vertical="center" wrapText="1"/>
    </xf>
    <xf numFmtId="0" fontId="45" fillId="27" borderId="28" xfId="0" applyFont="1" applyFill="1" applyBorder="1" applyAlignment="1">
      <alignment horizontal="center" vertical="center" wrapText="1"/>
    </xf>
    <xf numFmtId="0" fontId="45" fillId="27" borderId="29" xfId="0" applyFont="1" applyFill="1" applyBorder="1" applyAlignment="1">
      <alignment horizontal="center" vertical="center" wrapText="1"/>
    </xf>
    <xf numFmtId="0" fontId="31" fillId="27" borderId="44" xfId="0" applyFont="1" applyFill="1" applyBorder="1" applyAlignment="1">
      <alignment horizontal="center" vertical="center" wrapText="1"/>
    </xf>
    <xf numFmtId="0" fontId="31" fillId="27" borderId="40" xfId="0" applyFont="1" applyFill="1" applyBorder="1" applyAlignment="1">
      <alignment horizontal="center" vertical="center" wrapText="1"/>
    </xf>
    <xf numFmtId="0" fontId="31" fillId="27" borderId="37" xfId="0" applyFont="1" applyFill="1" applyBorder="1" applyAlignment="1">
      <alignment horizontal="center" vertical="center" wrapText="1"/>
    </xf>
    <xf numFmtId="0" fontId="31" fillId="27" borderId="41" xfId="0" applyFont="1" applyFill="1" applyBorder="1" applyAlignment="1">
      <alignment horizontal="center" vertical="center" wrapText="1"/>
    </xf>
    <xf numFmtId="0" fontId="35" fillId="25" borderId="19" xfId="0" applyFont="1" applyFill="1" applyBorder="1" applyAlignment="1">
      <alignment horizontal="center" vertical="center" wrapText="1"/>
    </xf>
    <xf numFmtId="0" fontId="45" fillId="27" borderId="33" xfId="0" applyFont="1" applyFill="1" applyBorder="1" applyAlignment="1">
      <alignment horizontal="center" vertical="center" wrapText="1"/>
    </xf>
    <xf numFmtId="0" fontId="45" fillId="27" borderId="57" xfId="0" applyFont="1" applyFill="1" applyBorder="1" applyAlignment="1">
      <alignment horizontal="center" vertical="center" wrapText="1"/>
    </xf>
    <xf numFmtId="0" fontId="35" fillId="25" borderId="63" xfId="0" applyFont="1" applyFill="1" applyBorder="1" applyAlignment="1">
      <alignment horizontal="center" vertical="center" wrapText="1"/>
    </xf>
    <xf numFmtId="0" fontId="45" fillId="27" borderId="43" xfId="0" applyFont="1" applyFill="1" applyBorder="1" applyAlignment="1">
      <alignment horizontal="center" vertical="center" wrapText="1" readingOrder="1"/>
    </xf>
    <xf numFmtId="0" fontId="45" fillId="27" borderId="23" xfId="0" applyFont="1" applyFill="1" applyBorder="1" applyAlignment="1">
      <alignment horizontal="center" vertical="center" wrapText="1" readingOrder="1"/>
    </xf>
    <xf numFmtId="0" fontId="35" fillId="31" borderId="32" xfId="0" applyFont="1" applyFill="1" applyBorder="1" applyAlignment="1">
      <alignment horizontal="center" vertical="center" wrapText="1"/>
    </xf>
    <xf numFmtId="0" fontId="35" fillId="31" borderId="24" xfId="0" applyFont="1" applyFill="1" applyBorder="1" applyAlignment="1">
      <alignment horizontal="center" vertical="center" wrapText="1"/>
    </xf>
    <xf numFmtId="0" fontId="35" fillId="31" borderId="36" xfId="0" applyFont="1" applyFill="1" applyBorder="1" applyAlignment="1">
      <alignment horizontal="center" vertical="center" wrapText="1"/>
    </xf>
    <xf numFmtId="0" fontId="35" fillId="31" borderId="12" xfId="0" applyFont="1" applyFill="1" applyBorder="1" applyAlignment="1">
      <alignment horizontal="center" vertical="center" wrapText="1"/>
    </xf>
    <xf numFmtId="14" fontId="35" fillId="31" borderId="64" xfId="0" applyNumberFormat="1" applyFont="1" applyFill="1" applyBorder="1" applyAlignment="1">
      <alignment horizontal="center" vertical="center" wrapText="1"/>
    </xf>
    <xf numFmtId="14" fontId="35" fillId="31" borderId="46" xfId="0" applyNumberFormat="1" applyFont="1" applyFill="1" applyBorder="1" applyAlignment="1">
      <alignment horizontal="center" vertical="center" wrapText="1"/>
    </xf>
    <xf numFmtId="0" fontId="31" fillId="27" borderId="38" xfId="0" applyFont="1" applyFill="1" applyBorder="1" applyAlignment="1">
      <alignment horizontal="center" vertical="center" wrapText="1"/>
    </xf>
    <xf numFmtId="0" fontId="31" fillId="27" borderId="42" xfId="0" applyFont="1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center" vertical="center"/>
    </xf>
    <xf numFmtId="0" fontId="36" fillId="0" borderId="66" xfId="0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center"/>
    </xf>
    <xf numFmtId="0" fontId="36" fillId="0" borderId="46" xfId="0" applyFont="1" applyFill="1" applyBorder="1" applyAlignment="1">
      <alignment horizontal="center" vertical="center"/>
    </xf>
    <xf numFmtId="0" fontId="36" fillId="0" borderId="67" xfId="0" applyFont="1" applyFill="1" applyBorder="1" applyAlignment="1">
      <alignment horizontal="center" vertical="center"/>
    </xf>
    <xf numFmtId="0" fontId="36" fillId="0" borderId="59" xfId="0" applyFont="1" applyFill="1" applyBorder="1" applyAlignment="1">
      <alignment horizontal="center" vertical="center"/>
    </xf>
    <xf numFmtId="49" fontId="31" fillId="27" borderId="19" xfId="0" applyNumberFormat="1" applyFont="1" applyFill="1" applyBorder="1" applyAlignment="1">
      <alignment horizontal="center" vertical="center" wrapText="1"/>
    </xf>
    <xf numFmtId="49" fontId="31" fillId="27" borderId="20" xfId="0" applyNumberFormat="1" applyFont="1" applyFill="1" applyBorder="1" applyAlignment="1">
      <alignment horizontal="center" vertical="center" wrapText="1"/>
    </xf>
    <xf numFmtId="49" fontId="31" fillId="27" borderId="21" xfId="0" applyNumberFormat="1" applyFont="1" applyFill="1" applyBorder="1" applyAlignment="1">
      <alignment horizontal="center" vertical="center" wrapText="1"/>
    </xf>
    <xf numFmtId="0" fontId="31" fillId="27" borderId="63" xfId="0" applyFont="1" applyFill="1" applyBorder="1" applyAlignment="1">
      <alignment horizontal="center" vertical="center" wrapText="1" readingOrder="1"/>
    </xf>
    <xf numFmtId="0" fontId="31" fillId="27" borderId="56" xfId="0" applyFont="1" applyFill="1" applyBorder="1" applyAlignment="1">
      <alignment horizontal="center" vertical="center" wrapText="1" readingOrder="1"/>
    </xf>
    <xf numFmtId="0" fontId="33" fillId="29" borderId="48" xfId="0" applyFont="1" applyFill="1" applyBorder="1" applyAlignment="1">
      <alignment horizontal="center" vertical="center" wrapText="1"/>
    </xf>
    <xf numFmtId="0" fontId="33" fillId="29" borderId="49" xfId="0" applyFont="1" applyFill="1" applyBorder="1" applyAlignment="1">
      <alignment horizontal="center" vertical="center" wrapText="1"/>
    </xf>
    <xf numFmtId="0" fontId="33" fillId="29" borderId="52" xfId="0" applyFont="1" applyFill="1" applyBorder="1" applyAlignment="1">
      <alignment horizontal="center" vertical="center" wrapText="1"/>
    </xf>
    <xf numFmtId="0" fontId="33" fillId="29" borderId="51" xfId="0" applyFont="1" applyFill="1" applyBorder="1" applyAlignment="1">
      <alignment horizontal="center" vertical="center" wrapText="1"/>
    </xf>
    <xf numFmtId="0" fontId="33" fillId="29" borderId="47" xfId="0" applyFont="1" applyFill="1" applyBorder="1" applyAlignment="1">
      <alignment horizontal="center" vertical="center" wrapText="1"/>
    </xf>
    <xf numFmtId="0" fontId="33" fillId="29" borderId="50" xfId="0" applyFont="1" applyFill="1" applyBorder="1" applyAlignment="1">
      <alignment horizontal="center" vertical="center" wrapText="1"/>
    </xf>
  </cellXfs>
  <cellStyles count="165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A3 297 x 420 mm" xfId="127"/>
    <cellStyle name="Bom 2" xfId="21"/>
    <cellStyle name="Cálculo 2" xfId="22"/>
    <cellStyle name="Célula de Verificação 2" xfId="23"/>
    <cellStyle name="Célula Vinculada 2" xfId="24"/>
    <cellStyle name="Comma 2 2" xfId="25"/>
    <cellStyle name="Comma 2 2 2" xfId="26"/>
    <cellStyle name="Comma 2 2 2 2" xfId="130"/>
    <cellStyle name="Comma 2 2 3" xfId="129"/>
    <cellStyle name="Comma 2 3" xfId="27"/>
    <cellStyle name="Comma 2 3 2" xfId="28"/>
    <cellStyle name="Comma 2 3 2 2" xfId="132"/>
    <cellStyle name="Comma 2 3 3" xfId="131"/>
    <cellStyle name="Comma 2 4" xfId="29"/>
    <cellStyle name="Comma 2 4 2" xfId="30"/>
    <cellStyle name="Comma 2 4 2 2" xfId="134"/>
    <cellStyle name="Comma 2 4 3" xfId="133"/>
    <cellStyle name="Comma 2 5" xfId="31"/>
    <cellStyle name="Comma 2 5 2" xfId="32"/>
    <cellStyle name="Comma 2 5 2 2" xfId="136"/>
    <cellStyle name="Comma 2 5 3" xfId="135"/>
    <cellStyle name="Comma 2 6" xfId="33"/>
    <cellStyle name="Comma 2 6 2" xfId="34"/>
    <cellStyle name="Comma 2 6 2 2" xfId="138"/>
    <cellStyle name="Comma 2 6 3" xfId="137"/>
    <cellStyle name="Comma 2 7" xfId="35"/>
    <cellStyle name="Comma 2 7 2" xfId="36"/>
    <cellStyle name="Comma 2 7 2 2" xfId="140"/>
    <cellStyle name="Comma 2 7 3" xfId="139"/>
    <cellStyle name="Comma 3" xfId="37"/>
    <cellStyle name="Comma 3 2" xfId="38"/>
    <cellStyle name="Comma 3 2 2" xfId="142"/>
    <cellStyle name="Comma 3 3" xfId="141"/>
    <cellStyle name="Comma 4" xfId="39"/>
    <cellStyle name="Comma 4 2" xfId="40"/>
    <cellStyle name="Comma 4 2 2" xfId="144"/>
    <cellStyle name="Comma 4 3" xfId="143"/>
    <cellStyle name="Comma 5" xfId="41"/>
    <cellStyle name="Comma 5 2" xfId="42"/>
    <cellStyle name="Comma 5 2 2" xfId="146"/>
    <cellStyle name="Comma 5 3" xfId="145"/>
    <cellStyle name="Comma 6" xfId="43"/>
    <cellStyle name="Comma 6 2" xfId="44"/>
    <cellStyle name="Comma 6 2 2" xfId="148"/>
    <cellStyle name="Comma 6 3" xfId="147"/>
    <cellStyle name="Comma 7" xfId="45"/>
    <cellStyle name="Comma 7 2" xfId="46"/>
    <cellStyle name="Comma 7 2 2" xfId="150"/>
    <cellStyle name="Comma 7 3" xfId="149"/>
    <cellStyle name="Comma 8" xfId="47"/>
    <cellStyle name="Comma 8 2" xfId="48"/>
    <cellStyle name="Comma 8 2 2" xfId="152"/>
    <cellStyle name="Comma 8 3" xfId="151"/>
    <cellStyle name="Ênfase1 2" xfId="49"/>
    <cellStyle name="Ênfase2 2" xfId="50"/>
    <cellStyle name="Ênfase3 2" xfId="51"/>
    <cellStyle name="Ênfase4 2" xfId="52"/>
    <cellStyle name="Ênfase5 2" xfId="53"/>
    <cellStyle name="Ênfase6 2" xfId="54"/>
    <cellStyle name="Entrada 2" xfId="55"/>
    <cellStyle name="Euro" xfId="56"/>
    <cellStyle name="Incorreto 2" xfId="57"/>
    <cellStyle name="INVERTIDO" xfId="58"/>
    <cellStyle name="Moeda 2" xfId="59"/>
    <cellStyle name="Moeda 2 2" xfId="164"/>
    <cellStyle name="Neutra 2" xfId="60"/>
    <cellStyle name="Normal" xfId="0" builtinId="0"/>
    <cellStyle name="Normal 10" xfId="153"/>
    <cellStyle name="Normal 2" xfId="1"/>
    <cellStyle name="Normal 2 2" xfId="61"/>
    <cellStyle name="Normal 2 3" xfId="155"/>
    <cellStyle name="Normal 2 4" xfId="154"/>
    <cellStyle name="Normal 3" xfId="62"/>
    <cellStyle name="Normal 3 2" xfId="63"/>
    <cellStyle name="Normal 3 2 2" xfId="64"/>
    <cellStyle name="Normal 3 3" xfId="65"/>
    <cellStyle name="Normal 3 3 2" xfId="66"/>
    <cellStyle name="Normal 3 4" xfId="67"/>
    <cellStyle name="Normal 3 4 2" xfId="68"/>
    <cellStyle name="Normal 3 5" xfId="69"/>
    <cellStyle name="Normal 3 5 2" xfId="70"/>
    <cellStyle name="Normal 3 6" xfId="71"/>
    <cellStyle name="Normal 3 6 2" xfId="72"/>
    <cellStyle name="Normal 3 7" xfId="73"/>
    <cellStyle name="Normal 3 7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8 2" xfId="84"/>
    <cellStyle name="Normal 9" xfId="156"/>
    <cellStyle name="Nota 2" xfId="85"/>
    <cellStyle name="novo" xfId="86"/>
    <cellStyle name="Percent 2" xfId="87"/>
    <cellStyle name="Percent 2 2" xfId="88"/>
    <cellStyle name="Percent 3" xfId="89"/>
    <cellStyle name="Percent 3 2" xfId="90"/>
    <cellStyle name="Percent 4" xfId="91"/>
    <cellStyle name="Percent 4 2" xfId="92"/>
    <cellStyle name="Percent 5" xfId="93"/>
    <cellStyle name="Percent 5 2" xfId="94"/>
    <cellStyle name="Percent 6" xfId="95"/>
    <cellStyle name="Percent 6 2" xfId="96"/>
    <cellStyle name="Percent 7" xfId="97"/>
    <cellStyle name="Percent 7 2" xfId="98"/>
    <cellStyle name="Percent 8" xfId="99"/>
    <cellStyle name="Percent 8 2" xfId="100"/>
    <cellStyle name="Porcentagem" xfId="128" builtinId="5"/>
    <cellStyle name="Porcentagem 2" xfId="101"/>
    <cellStyle name="Porcentagem 2 2" xfId="102"/>
    <cellStyle name="Saída 2" xfId="103"/>
    <cellStyle name="Sep. milhar [0]" xfId="104"/>
    <cellStyle name="Separador de milhares 2" xfId="2"/>
    <cellStyle name="Separador de milhares 2 2" xfId="105"/>
    <cellStyle name="Separador de milhares 2 2 2" xfId="158"/>
    <cellStyle name="Separador de milhares 2 3" xfId="157"/>
    <cellStyle name="Separador de milhares 3" xfId="106"/>
    <cellStyle name="Separador de milhares 3 2" xfId="107"/>
    <cellStyle name="Separador de milhares 3 2 2" xfId="160"/>
    <cellStyle name="Separador de milhares 3 3" xfId="159"/>
    <cellStyle name="Texto de Aviso 2" xfId="108"/>
    <cellStyle name="Texto Explicativo 2" xfId="109"/>
    <cellStyle name="Título 1 2" xfId="110"/>
    <cellStyle name="Título 2 2" xfId="111"/>
    <cellStyle name="Título 3 2" xfId="112"/>
    <cellStyle name="Título 4 2" xfId="113"/>
    <cellStyle name="Título 5" xfId="114"/>
    <cellStyle name="Total 2 2" xfId="115"/>
    <cellStyle name="Total 2 3" xfId="116"/>
    <cellStyle name="Total 2 4" xfId="117"/>
    <cellStyle name="Total 2 5" xfId="118"/>
    <cellStyle name="Total 2 6" xfId="119"/>
    <cellStyle name="Total 2 7" xfId="120"/>
    <cellStyle name="Total 3" xfId="121"/>
    <cellStyle name="Total 4" xfId="122"/>
    <cellStyle name="Total 5" xfId="123"/>
    <cellStyle name="Total 6" xfId="124"/>
    <cellStyle name="Total 7" xfId="125"/>
    <cellStyle name="Total 8" xfId="126"/>
    <cellStyle name="Vírgula" xfId="162" builtinId="3"/>
    <cellStyle name="Vírgula 2" xfId="161"/>
    <cellStyle name="Vírgula 3" xfId="163"/>
  </cellStyles>
  <dxfs count="427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E6CD"/>
      <color rgb="FFF2A4DC"/>
      <color rgb="FFF9D7EF"/>
      <color rgb="FFF7FA90"/>
      <color rgb="FFD9F3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97415</xdr:colOff>
      <xdr:row>0</xdr:row>
      <xdr:rowOff>0</xdr:rowOff>
    </xdr:from>
    <xdr:to>
      <xdr:col>2</xdr:col>
      <xdr:colOff>254740</xdr:colOff>
      <xdr:row>2</xdr:row>
      <xdr:rowOff>575830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15" y="0"/>
          <a:ext cx="1419940" cy="1085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nonato\Documents\Acciona\Rodovia%20do%20A&#231;o%20-%20Acciona\ANTT\TAC%20e%20Plano%20de%20a&#231;&#227;o\Material%20Final%20002%20-%2016102013\BR-393%20-%20Detalhamento%20e%20Plano%20de%20A&#231;&#227;o%20de%20inicio%20de%20obra%20-%20rev%2003%20-%20171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 - km 146+600"/>
      <sheetName val="CORREÇÃO DE TRAÇADO"/>
      <sheetName val="VARIANTES"/>
      <sheetName val="RUA LATERAL"/>
      <sheetName val="MELHORIA DE ACESSOS"/>
      <sheetName val="MELHORIA DE INTERSECÇÃO"/>
      <sheetName val="TREVO PARCIAL"/>
      <sheetName val="TREVO COMPLETO"/>
      <sheetName val="PASSARELAS"/>
      <sheetName val="DUPLICAÇÕES"/>
      <sheetName val="TERCEIRAS FAIXAS"/>
      <sheetName val="PA 1.2.5.3"/>
      <sheetName val="PA 1.2.5.4"/>
      <sheetName val="BALANÇA MÓ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D19">
            <v>41565</v>
          </cell>
        </row>
        <row r="25">
          <cell r="L25">
            <v>41512</v>
          </cell>
        </row>
        <row r="27">
          <cell r="L27">
            <v>41602</v>
          </cell>
        </row>
      </sheetData>
      <sheetData sheetId="5" refreshError="1">
        <row r="11">
          <cell r="C11">
            <v>41586</v>
          </cell>
        </row>
        <row r="22">
          <cell r="C22">
            <v>41734</v>
          </cell>
          <cell r="D22">
            <v>41671</v>
          </cell>
        </row>
        <row r="24">
          <cell r="C24">
            <v>41976</v>
          </cell>
          <cell r="D24">
            <v>41851</v>
          </cell>
        </row>
      </sheetData>
      <sheetData sheetId="6" refreshError="1">
        <row r="9">
          <cell r="C9">
            <v>41593</v>
          </cell>
        </row>
        <row r="38">
          <cell r="C38">
            <v>42010</v>
          </cell>
        </row>
        <row r="40">
          <cell r="C40">
            <v>42369</v>
          </cell>
        </row>
      </sheetData>
      <sheetData sheetId="7" refreshError="1"/>
      <sheetData sheetId="8" refreshError="1">
        <row r="18">
          <cell r="C18">
            <v>41729</v>
          </cell>
        </row>
        <row r="23">
          <cell r="C23">
            <v>42339</v>
          </cell>
        </row>
        <row r="25">
          <cell r="C25">
            <v>42460</v>
          </cell>
        </row>
      </sheetData>
      <sheetData sheetId="9" refreshError="1">
        <row r="16">
          <cell r="H16">
            <v>41353</v>
          </cell>
        </row>
        <row r="43">
          <cell r="C43">
            <v>42009</v>
          </cell>
          <cell r="D43">
            <v>42522</v>
          </cell>
        </row>
        <row r="45">
          <cell r="C45">
            <v>42916</v>
          </cell>
          <cell r="D45">
            <v>43434</v>
          </cell>
        </row>
      </sheetData>
      <sheetData sheetId="10" refreshError="1">
        <row r="12">
          <cell r="C12">
            <v>41758</v>
          </cell>
        </row>
        <row r="27">
          <cell r="C27">
            <v>41944</v>
          </cell>
        </row>
        <row r="29">
          <cell r="C29">
            <v>42308</v>
          </cell>
        </row>
      </sheetData>
      <sheetData sheetId="11" refreshError="1">
        <row r="19">
          <cell r="C19">
            <v>41549</v>
          </cell>
        </row>
        <row r="25">
          <cell r="C25">
            <v>41699</v>
          </cell>
          <cell r="D25">
            <v>41582</v>
          </cell>
          <cell r="E25">
            <v>41760</v>
          </cell>
          <cell r="F25">
            <v>41582</v>
          </cell>
          <cell r="G25">
            <v>41671</v>
          </cell>
          <cell r="H25">
            <v>41645</v>
          </cell>
          <cell r="I25">
            <v>41760</v>
          </cell>
          <cell r="J25">
            <v>41582</v>
          </cell>
          <cell r="K25">
            <v>41582</v>
          </cell>
          <cell r="L25">
            <v>41699</v>
          </cell>
          <cell r="M25">
            <v>41791</v>
          </cell>
        </row>
        <row r="27">
          <cell r="C27">
            <v>41790</v>
          </cell>
          <cell r="D27">
            <v>41698</v>
          </cell>
          <cell r="E27">
            <v>41912</v>
          </cell>
          <cell r="F27">
            <v>41729</v>
          </cell>
          <cell r="G27">
            <v>41912</v>
          </cell>
          <cell r="H27">
            <v>41735</v>
          </cell>
          <cell r="I27">
            <v>41851</v>
          </cell>
          <cell r="J27">
            <v>41759</v>
          </cell>
          <cell r="K27">
            <v>41759</v>
          </cell>
          <cell r="L27">
            <v>41881</v>
          </cell>
          <cell r="M27">
            <v>42094</v>
          </cell>
        </row>
      </sheetData>
      <sheetData sheetId="12" refreshError="1">
        <row r="15">
          <cell r="C15">
            <v>41671</v>
          </cell>
        </row>
        <row r="20">
          <cell r="C20">
            <v>41730</v>
          </cell>
          <cell r="D20">
            <v>41761</v>
          </cell>
          <cell r="E20">
            <v>41791</v>
          </cell>
          <cell r="F20">
            <v>41731</v>
          </cell>
          <cell r="G20">
            <v>41821</v>
          </cell>
          <cell r="H20">
            <v>41821</v>
          </cell>
          <cell r="I20">
            <v>41852</v>
          </cell>
        </row>
        <row r="22">
          <cell r="C22">
            <v>41790</v>
          </cell>
          <cell r="D22">
            <v>41820</v>
          </cell>
          <cell r="E22">
            <v>41820</v>
          </cell>
          <cell r="F22">
            <v>41911</v>
          </cell>
          <cell r="G22">
            <v>41851</v>
          </cell>
          <cell r="H22">
            <v>42004</v>
          </cell>
          <cell r="I22">
            <v>41943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N139"/>
  <sheetViews>
    <sheetView showGridLines="0" tabSelected="1" zoomScale="70" zoomScaleNormal="70" zoomScaleSheetLayoutView="86" workbookViewId="0">
      <selection activeCell="B5" sqref="B5:C6"/>
    </sheetView>
  </sheetViews>
  <sheetFormatPr defaultRowHeight="15.75" x14ac:dyDescent="0.25"/>
  <cols>
    <col min="1" max="1" width="9.140625" style="6" customWidth="1"/>
    <col min="2" max="2" width="19" style="6" customWidth="1"/>
    <col min="3" max="3" width="11.28515625" style="96" customWidth="1"/>
    <col min="4" max="4" width="33.5703125" style="97" customWidth="1"/>
    <col min="5" max="5" width="11.42578125" style="96" customWidth="1"/>
    <col min="6" max="6" width="12.140625" style="96" customWidth="1"/>
    <col min="7" max="7" width="16" style="96" customWidth="1"/>
    <col min="8" max="8" width="14.42578125" style="96" customWidth="1"/>
    <col min="9" max="9" width="17.42578125" style="96" customWidth="1"/>
    <col min="10" max="10" width="15.5703125" style="96" customWidth="1"/>
    <col min="11" max="11" width="14.85546875" style="96" customWidth="1"/>
    <col min="12" max="12" width="16.5703125" style="96" customWidth="1"/>
    <col min="13" max="13" width="18" style="6" customWidth="1"/>
    <col min="14" max="14" width="20.140625" style="96" customWidth="1"/>
    <col min="15" max="19" width="18.7109375" style="6" customWidth="1"/>
    <col min="20" max="25" width="17.7109375" style="6" customWidth="1"/>
    <col min="26" max="33" width="18.7109375" style="6" customWidth="1"/>
    <col min="34" max="34" width="19.7109375" style="6" customWidth="1"/>
    <col min="35" max="109" width="18.7109375" style="6" customWidth="1"/>
    <col min="110" max="111" width="20.7109375" style="6" customWidth="1"/>
    <col min="112" max="112" width="23.28515625" style="6" customWidth="1"/>
    <col min="113" max="113" width="20.7109375" style="6" customWidth="1"/>
    <col min="114" max="114" width="9.140625" style="6"/>
    <col min="115" max="115" width="10.28515625" style="6" customWidth="1"/>
    <col min="116" max="16384" width="9.140625" style="6"/>
  </cols>
  <sheetData>
    <row r="1" spans="2:113" s="3" customFormat="1" x14ac:dyDescent="0.25">
      <c r="C1" s="87"/>
      <c r="D1" s="75"/>
      <c r="E1" s="88"/>
      <c r="F1" s="88"/>
      <c r="G1" s="87"/>
      <c r="H1" s="87"/>
      <c r="I1" s="87"/>
      <c r="J1" s="87"/>
      <c r="K1" s="87"/>
      <c r="L1" s="87"/>
      <c r="M1" s="4"/>
      <c r="N1" s="90"/>
    </row>
    <row r="2" spans="2:113" s="3" customFormat="1" ht="24" customHeight="1" x14ac:dyDescent="0.25">
      <c r="C2" s="87" t="s">
        <v>304</v>
      </c>
      <c r="D2" s="89"/>
      <c r="E2" s="90"/>
      <c r="F2" s="91"/>
      <c r="G2" s="91"/>
      <c r="H2" s="91"/>
      <c r="I2" s="91"/>
      <c r="J2" s="91"/>
      <c r="K2" s="91"/>
      <c r="L2" s="91"/>
      <c r="M2" s="7"/>
      <c r="N2" s="87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113" s="3" customFormat="1" ht="57" customHeight="1" x14ac:dyDescent="0.25">
      <c r="C3" s="87"/>
      <c r="D3" s="92"/>
      <c r="E3" s="91"/>
      <c r="F3" s="91"/>
      <c r="G3" s="91"/>
      <c r="H3" s="91"/>
      <c r="I3" s="91"/>
      <c r="J3" s="98"/>
      <c r="K3" s="98"/>
      <c r="L3" s="98"/>
      <c r="M3" s="77"/>
      <c r="N3" s="90"/>
    </row>
    <row r="4" spans="2:113" s="3" customFormat="1" ht="15.75" customHeight="1" thickBot="1" x14ac:dyDescent="0.3">
      <c r="C4" s="87"/>
      <c r="D4" s="93"/>
      <c r="E4" s="87"/>
      <c r="F4" s="87"/>
      <c r="G4" s="87"/>
      <c r="H4" s="87"/>
      <c r="I4" s="87"/>
      <c r="J4" s="99"/>
      <c r="K4" s="99"/>
      <c r="L4" s="99"/>
      <c r="M4" s="5"/>
      <c r="N4" s="90"/>
    </row>
    <row r="5" spans="2:113" s="1" customFormat="1" ht="68.25" customHeight="1" thickBot="1" x14ac:dyDescent="0.3">
      <c r="B5" s="214" t="s">
        <v>108</v>
      </c>
      <c r="C5" s="215"/>
      <c r="D5" s="204" t="s">
        <v>107</v>
      </c>
      <c r="E5" s="219" t="s">
        <v>7</v>
      </c>
      <c r="F5" s="210" t="s">
        <v>8</v>
      </c>
      <c r="G5" s="212" t="s">
        <v>6</v>
      </c>
      <c r="H5" s="213"/>
      <c r="I5" s="213"/>
      <c r="J5" s="100" t="s">
        <v>0</v>
      </c>
      <c r="K5" s="101" t="s">
        <v>1</v>
      </c>
      <c r="L5" s="102" t="s">
        <v>5</v>
      </c>
      <c r="M5" s="230" t="s">
        <v>31</v>
      </c>
      <c r="N5" s="222" t="s">
        <v>267</v>
      </c>
      <c r="O5" s="142" t="s">
        <v>27</v>
      </c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4"/>
      <c r="AA5" s="142" t="s">
        <v>28</v>
      </c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4"/>
      <c r="AM5" s="142" t="s">
        <v>29</v>
      </c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4"/>
      <c r="AY5" s="142" t="s">
        <v>30</v>
      </c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4"/>
      <c r="BK5" s="142" t="s">
        <v>268</v>
      </c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4"/>
      <c r="BW5" s="142" t="s">
        <v>269</v>
      </c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238" t="s">
        <v>104</v>
      </c>
      <c r="DG5" s="239"/>
      <c r="DH5" s="239"/>
      <c r="DI5" s="240"/>
    </row>
    <row r="6" spans="2:113" s="1" customFormat="1" ht="92.25" customHeight="1" thickBot="1" x14ac:dyDescent="0.3">
      <c r="B6" s="216"/>
      <c r="C6" s="217"/>
      <c r="D6" s="205"/>
      <c r="E6" s="220"/>
      <c r="F6" s="211"/>
      <c r="G6" s="94" t="s">
        <v>25</v>
      </c>
      <c r="H6" s="94" t="s">
        <v>26</v>
      </c>
      <c r="I6" s="95" t="s">
        <v>24</v>
      </c>
      <c r="J6" s="103" t="s">
        <v>4</v>
      </c>
      <c r="K6" s="94" t="s">
        <v>4</v>
      </c>
      <c r="L6" s="104" t="s">
        <v>4</v>
      </c>
      <c r="M6" s="231"/>
      <c r="N6" s="223"/>
      <c r="O6" s="55" t="s">
        <v>10</v>
      </c>
      <c r="P6" s="53" t="s">
        <v>11</v>
      </c>
      <c r="Q6" s="53" t="s">
        <v>12</v>
      </c>
      <c r="R6" s="53" t="s">
        <v>13</v>
      </c>
      <c r="S6" s="53" t="s">
        <v>14</v>
      </c>
      <c r="T6" s="53" t="s">
        <v>15</v>
      </c>
      <c r="U6" s="53" t="s">
        <v>16</v>
      </c>
      <c r="V6" s="53" t="s">
        <v>17</v>
      </c>
      <c r="W6" s="53" t="s">
        <v>18</v>
      </c>
      <c r="X6" s="53" t="s">
        <v>19</v>
      </c>
      <c r="Y6" s="53" t="s">
        <v>20</v>
      </c>
      <c r="Z6" s="54" t="s">
        <v>9</v>
      </c>
      <c r="AA6" s="55" t="s">
        <v>10</v>
      </c>
      <c r="AB6" s="53" t="s">
        <v>11</v>
      </c>
      <c r="AC6" s="53" t="s">
        <v>12</v>
      </c>
      <c r="AD6" s="53" t="s">
        <v>13</v>
      </c>
      <c r="AE6" s="53" t="s">
        <v>14</v>
      </c>
      <c r="AF6" s="53" t="s">
        <v>15</v>
      </c>
      <c r="AG6" s="53" t="s">
        <v>16</v>
      </c>
      <c r="AH6" s="53" t="s">
        <v>17</v>
      </c>
      <c r="AI6" s="53" t="s">
        <v>18</v>
      </c>
      <c r="AJ6" s="53" t="s">
        <v>19</v>
      </c>
      <c r="AK6" s="54" t="s">
        <v>20</v>
      </c>
      <c r="AL6" s="56" t="s">
        <v>9</v>
      </c>
      <c r="AM6" s="55" t="s">
        <v>10</v>
      </c>
      <c r="AN6" s="53" t="s">
        <v>11</v>
      </c>
      <c r="AO6" s="53" t="s">
        <v>12</v>
      </c>
      <c r="AP6" s="53" t="s">
        <v>13</v>
      </c>
      <c r="AQ6" s="53" t="s">
        <v>14</v>
      </c>
      <c r="AR6" s="53" t="s">
        <v>15</v>
      </c>
      <c r="AS6" s="53" t="s">
        <v>16</v>
      </c>
      <c r="AT6" s="53" t="s">
        <v>17</v>
      </c>
      <c r="AU6" s="53" t="s">
        <v>18</v>
      </c>
      <c r="AV6" s="53" t="s">
        <v>19</v>
      </c>
      <c r="AW6" s="54" t="s">
        <v>20</v>
      </c>
      <c r="AX6" s="56" t="s">
        <v>9</v>
      </c>
      <c r="AY6" s="55" t="s">
        <v>10</v>
      </c>
      <c r="AZ6" s="53" t="s">
        <v>11</v>
      </c>
      <c r="BA6" s="53" t="s">
        <v>12</v>
      </c>
      <c r="BB6" s="53" t="s">
        <v>13</v>
      </c>
      <c r="BC6" s="53" t="s">
        <v>14</v>
      </c>
      <c r="BD6" s="53" t="s">
        <v>15</v>
      </c>
      <c r="BE6" s="53" t="s">
        <v>16</v>
      </c>
      <c r="BF6" s="53" t="s">
        <v>17</v>
      </c>
      <c r="BG6" s="53" t="s">
        <v>18</v>
      </c>
      <c r="BH6" s="53" t="s">
        <v>19</v>
      </c>
      <c r="BI6" s="54" t="s">
        <v>20</v>
      </c>
      <c r="BJ6" s="56" t="s">
        <v>9</v>
      </c>
      <c r="BK6" s="55" t="s">
        <v>10</v>
      </c>
      <c r="BL6" s="53" t="s">
        <v>11</v>
      </c>
      <c r="BM6" s="53" t="s">
        <v>12</v>
      </c>
      <c r="BN6" s="53" t="s">
        <v>13</v>
      </c>
      <c r="BO6" s="53" t="s">
        <v>14</v>
      </c>
      <c r="BP6" s="53" t="s">
        <v>15</v>
      </c>
      <c r="BQ6" s="53" t="s">
        <v>16</v>
      </c>
      <c r="BR6" s="53" t="s">
        <v>17</v>
      </c>
      <c r="BS6" s="53" t="s">
        <v>18</v>
      </c>
      <c r="BT6" s="53" t="s">
        <v>19</v>
      </c>
      <c r="BU6" s="54" t="s">
        <v>20</v>
      </c>
      <c r="BV6" s="56" t="s">
        <v>9</v>
      </c>
      <c r="BW6" s="55" t="s">
        <v>10</v>
      </c>
      <c r="BX6" s="53" t="s">
        <v>11</v>
      </c>
      <c r="BY6" s="53" t="s">
        <v>12</v>
      </c>
      <c r="BZ6" s="53" t="s">
        <v>13</v>
      </c>
      <c r="CA6" s="53" t="s">
        <v>14</v>
      </c>
      <c r="CB6" s="53" t="s">
        <v>15</v>
      </c>
      <c r="CC6" s="53" t="s">
        <v>16</v>
      </c>
      <c r="CD6" s="53" t="s">
        <v>17</v>
      </c>
      <c r="CE6" s="53" t="s">
        <v>18</v>
      </c>
      <c r="CF6" s="53" t="s">
        <v>19</v>
      </c>
      <c r="CG6" s="54" t="s">
        <v>20</v>
      </c>
      <c r="CH6" s="57" t="s">
        <v>9</v>
      </c>
      <c r="CI6" s="112" t="s">
        <v>10</v>
      </c>
      <c r="CJ6" s="115" t="s">
        <v>11</v>
      </c>
      <c r="CK6" s="114" t="s">
        <v>95</v>
      </c>
      <c r="CL6" s="114" t="s">
        <v>96</v>
      </c>
      <c r="CM6" s="116" t="s">
        <v>97</v>
      </c>
      <c r="CN6" s="114" t="s">
        <v>98</v>
      </c>
      <c r="CO6" s="114" t="s">
        <v>99</v>
      </c>
      <c r="CP6" s="114" t="s">
        <v>100</v>
      </c>
      <c r="CQ6" s="114" t="s">
        <v>101</v>
      </c>
      <c r="CR6" s="114" t="s">
        <v>102</v>
      </c>
      <c r="CS6" s="114" t="s">
        <v>103</v>
      </c>
      <c r="CT6" s="114" t="s">
        <v>92</v>
      </c>
      <c r="CU6" s="114" t="s">
        <v>93</v>
      </c>
      <c r="CV6" s="118" t="s">
        <v>94</v>
      </c>
      <c r="CW6" s="114" t="s">
        <v>95</v>
      </c>
      <c r="CX6" s="114" t="s">
        <v>96</v>
      </c>
      <c r="CY6" s="122" t="s">
        <v>97</v>
      </c>
      <c r="CZ6" s="114" t="s">
        <v>98</v>
      </c>
      <c r="DA6" s="114" t="s">
        <v>99</v>
      </c>
      <c r="DB6" s="114" t="s">
        <v>100</v>
      </c>
      <c r="DC6" s="124" t="s">
        <v>101</v>
      </c>
      <c r="DD6" s="114" t="s">
        <v>102</v>
      </c>
      <c r="DE6" s="125" t="s">
        <v>103</v>
      </c>
      <c r="DF6" s="241" t="s">
        <v>105</v>
      </c>
      <c r="DG6" s="242"/>
      <c r="DH6" s="58" t="s">
        <v>4</v>
      </c>
      <c r="DI6" s="59" t="s">
        <v>106</v>
      </c>
    </row>
    <row r="7" spans="2:113" s="2" customFormat="1" ht="45" customHeight="1" thickBot="1" x14ac:dyDescent="0.3">
      <c r="B7" s="196" t="s">
        <v>138</v>
      </c>
      <c r="C7" s="218" t="s">
        <v>115</v>
      </c>
      <c r="D7" s="190" t="s">
        <v>116</v>
      </c>
      <c r="E7" s="179" t="s">
        <v>117</v>
      </c>
      <c r="F7" s="179" t="s">
        <v>118</v>
      </c>
      <c r="G7" s="178">
        <v>41519</v>
      </c>
      <c r="H7" s="178">
        <v>41851</v>
      </c>
      <c r="I7" s="182">
        <f>H7-G7</f>
        <v>332</v>
      </c>
      <c r="J7" s="224" t="s">
        <v>270</v>
      </c>
      <c r="K7" s="226" t="s">
        <v>23</v>
      </c>
      <c r="L7" s="228" t="s">
        <v>277</v>
      </c>
      <c r="M7" s="137"/>
      <c r="N7" s="105" t="s">
        <v>21</v>
      </c>
      <c r="O7" s="63"/>
      <c r="P7" s="64"/>
      <c r="Q7" s="64"/>
      <c r="R7" s="64"/>
      <c r="S7" s="64"/>
      <c r="T7" s="64">
        <v>0.09</v>
      </c>
      <c r="U7" s="64">
        <v>0.08</v>
      </c>
      <c r="V7" s="64">
        <v>0.1</v>
      </c>
      <c r="W7" s="64">
        <v>0.12</v>
      </c>
      <c r="X7" s="64">
        <v>0.12</v>
      </c>
      <c r="Y7" s="64">
        <v>0.1</v>
      </c>
      <c r="Z7" s="65">
        <v>0.09</v>
      </c>
      <c r="AA7" s="63">
        <v>0.03</v>
      </c>
      <c r="AB7" s="64">
        <v>0.04</v>
      </c>
      <c r="AC7" s="83">
        <v>0.06</v>
      </c>
      <c r="AD7" s="83">
        <v>0.17</v>
      </c>
      <c r="AE7" s="83"/>
      <c r="AF7" s="64"/>
      <c r="AG7" s="64"/>
      <c r="AH7" s="64"/>
      <c r="AI7" s="64"/>
      <c r="AJ7" s="64"/>
      <c r="AK7" s="64"/>
      <c r="AL7" s="65"/>
      <c r="AM7" s="63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5"/>
      <c r="AY7" s="63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5"/>
      <c r="BK7" s="63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5"/>
      <c r="BW7" s="63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72"/>
      <c r="CI7" s="72"/>
      <c r="CJ7" s="72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50" t="s">
        <v>21</v>
      </c>
      <c r="DG7" s="51">
        <f>SUM($W7:$CA7)</f>
        <v>0.73</v>
      </c>
      <c r="DH7" s="139" t="str">
        <f>IF(DG8&lt;DG7,"ATRASADA",IF(DG8=0,"OBRA A INICIAR",IF(DI7&gt;=1,"CONCLUÍDA",IF(DG8&gt;DG7,"ADIANTADA","CONFORME O PREVISTO"))))</f>
        <v>CONCLUÍDA</v>
      </c>
      <c r="DI7" s="141">
        <f>SUM(O8:CH8,M7)</f>
        <v>1</v>
      </c>
    </row>
    <row r="8" spans="2:113" s="2" customFormat="1" ht="45" customHeight="1" thickBot="1" x14ac:dyDescent="0.3">
      <c r="B8" s="197"/>
      <c r="C8" s="200"/>
      <c r="D8" s="167"/>
      <c r="E8" s="168"/>
      <c r="F8" s="168"/>
      <c r="G8" s="166">
        <v>41519</v>
      </c>
      <c r="H8" s="166">
        <v>41851</v>
      </c>
      <c r="I8" s="162"/>
      <c r="J8" s="225" t="s">
        <v>257</v>
      </c>
      <c r="K8" s="227" t="s">
        <v>258</v>
      </c>
      <c r="L8" s="229" t="s">
        <v>259</v>
      </c>
      <c r="M8" s="148"/>
      <c r="N8" s="106" t="s">
        <v>22</v>
      </c>
      <c r="O8" s="66"/>
      <c r="P8" s="61"/>
      <c r="Q8" s="61"/>
      <c r="R8" s="61"/>
      <c r="S8" s="61"/>
      <c r="T8" s="61">
        <v>0.09</v>
      </c>
      <c r="U8" s="64">
        <v>0.08</v>
      </c>
      <c r="V8" s="64">
        <v>0.1</v>
      </c>
      <c r="W8" s="61">
        <v>0.2</v>
      </c>
      <c r="X8" s="61">
        <v>0.04</v>
      </c>
      <c r="Y8" s="61">
        <v>0.04</v>
      </c>
      <c r="Z8" s="67">
        <v>0.05</v>
      </c>
      <c r="AA8" s="66">
        <v>0.13</v>
      </c>
      <c r="AB8" s="61">
        <v>0.03</v>
      </c>
      <c r="AC8" s="81">
        <v>0.12</v>
      </c>
      <c r="AD8" s="81">
        <v>0.12</v>
      </c>
      <c r="AE8" s="81"/>
      <c r="AF8" s="61"/>
      <c r="AG8" s="61"/>
      <c r="AH8" s="61"/>
      <c r="AI8" s="61"/>
      <c r="AJ8" s="61"/>
      <c r="AK8" s="61"/>
      <c r="AL8" s="67"/>
      <c r="AM8" s="66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7"/>
      <c r="AY8" s="66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7"/>
      <c r="BK8" s="66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7"/>
      <c r="BW8" s="66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48" t="s">
        <v>22</v>
      </c>
      <c r="DG8" s="49">
        <f>SUM($W8:$CA8)</f>
        <v>0.73</v>
      </c>
      <c r="DH8" s="149"/>
      <c r="DI8" s="131"/>
    </row>
    <row r="9" spans="2:113" s="2" customFormat="1" ht="45" customHeight="1" x14ac:dyDescent="0.25">
      <c r="B9" s="197"/>
      <c r="C9" s="200" t="s">
        <v>115</v>
      </c>
      <c r="D9" s="167" t="s">
        <v>119</v>
      </c>
      <c r="E9" s="168" t="s">
        <v>120</v>
      </c>
      <c r="F9" s="168" t="s">
        <v>121</v>
      </c>
      <c r="G9" s="166">
        <v>41533</v>
      </c>
      <c r="H9" s="166">
        <v>42018</v>
      </c>
      <c r="I9" s="162">
        <f>H9-G9</f>
        <v>485</v>
      </c>
      <c r="J9" s="145" t="s">
        <v>270</v>
      </c>
      <c r="K9" s="147" t="s">
        <v>23</v>
      </c>
      <c r="L9" s="147" t="s">
        <v>277</v>
      </c>
      <c r="M9" s="148"/>
      <c r="N9" s="106" t="s">
        <v>21</v>
      </c>
      <c r="O9" s="66"/>
      <c r="P9" s="61"/>
      <c r="Q9" s="61"/>
      <c r="R9" s="61"/>
      <c r="S9" s="61"/>
      <c r="T9" s="61">
        <v>0.02</v>
      </c>
      <c r="U9" s="61">
        <v>0.06</v>
      </c>
      <c r="V9" s="61">
        <v>0.05</v>
      </c>
      <c r="W9" s="61">
        <v>9.3100000000000002E-2</v>
      </c>
      <c r="X9" s="61">
        <v>6.3100000000000003E-2</v>
      </c>
      <c r="Y9" s="61">
        <v>4.3099999999999999E-2</v>
      </c>
      <c r="Z9" s="67">
        <v>4.3099999999999999E-2</v>
      </c>
      <c r="AA9" s="66">
        <v>7.3099999999999998E-2</v>
      </c>
      <c r="AB9" s="61">
        <v>7.3099999999999998E-2</v>
      </c>
      <c r="AC9" s="81">
        <v>8.3099999999999993E-2</v>
      </c>
      <c r="AD9" s="81">
        <v>8.3099999999999993E-2</v>
      </c>
      <c r="AE9" s="81">
        <v>0.1231</v>
      </c>
      <c r="AF9" s="61">
        <v>8.3099999999999993E-2</v>
      </c>
      <c r="AG9" s="61">
        <v>5.2999999999999999E-2</v>
      </c>
      <c r="AH9" s="61">
        <v>3.3000000000000002E-2</v>
      </c>
      <c r="AI9" s="61">
        <v>2.3E-2</v>
      </c>
      <c r="AJ9" s="61"/>
      <c r="AK9" s="61"/>
      <c r="AL9" s="67"/>
      <c r="AM9" s="66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7"/>
      <c r="AY9" s="66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7"/>
      <c r="BK9" s="66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7"/>
      <c r="BW9" s="66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48" t="s">
        <v>21</v>
      </c>
      <c r="DG9" s="51">
        <f t="shared" ref="DG9:DG72" si="0">SUM($W9:$CA9)</f>
        <v>0.87</v>
      </c>
      <c r="DH9" s="149" t="str">
        <f>IF(DG10&lt;DG9,"ATRASADA",IF(DG10=0,"OBRA A INICIAR",IF(DI9&gt;=1,"CONCLUÍDA",IF(DG10&gt;DG9,"ADIANTADA","CONFORME O PREVISTO"))))</f>
        <v>CONCLUÍDA</v>
      </c>
      <c r="DI9" s="131">
        <f>SUM(O10:CH10,M9)</f>
        <v>1</v>
      </c>
    </row>
    <row r="10" spans="2:113" s="2" customFormat="1" ht="69.75" customHeight="1" thickBot="1" x14ac:dyDescent="0.3">
      <c r="B10" s="197"/>
      <c r="C10" s="200"/>
      <c r="D10" s="167"/>
      <c r="E10" s="168"/>
      <c r="F10" s="168"/>
      <c r="G10" s="166">
        <v>41533</v>
      </c>
      <c r="H10" s="166">
        <v>42018</v>
      </c>
      <c r="I10" s="162"/>
      <c r="J10" s="145" t="s">
        <v>257</v>
      </c>
      <c r="K10" s="147" t="s">
        <v>258</v>
      </c>
      <c r="L10" s="147" t="s">
        <v>259</v>
      </c>
      <c r="M10" s="148"/>
      <c r="N10" s="106" t="s">
        <v>22</v>
      </c>
      <c r="O10" s="66"/>
      <c r="P10" s="61"/>
      <c r="Q10" s="61"/>
      <c r="R10" s="61"/>
      <c r="S10" s="61"/>
      <c r="T10" s="61">
        <v>0.02</v>
      </c>
      <c r="U10" s="61">
        <v>0.06</v>
      </c>
      <c r="V10" s="61">
        <v>0.05</v>
      </c>
      <c r="W10" s="61">
        <v>0.03</v>
      </c>
      <c r="X10" s="61">
        <v>0.16</v>
      </c>
      <c r="Y10" s="61">
        <v>0.04</v>
      </c>
      <c r="Z10" s="67">
        <v>7.0000000000000007E-2</v>
      </c>
      <c r="AA10" s="66">
        <v>0.03</v>
      </c>
      <c r="AB10" s="61">
        <v>0.06</v>
      </c>
      <c r="AC10" s="81">
        <v>0.08</v>
      </c>
      <c r="AD10" s="81">
        <v>0.13</v>
      </c>
      <c r="AE10" s="81">
        <v>0.08</v>
      </c>
      <c r="AF10" s="61">
        <v>0.11</v>
      </c>
      <c r="AG10" s="61">
        <v>0.06</v>
      </c>
      <c r="AH10" s="61">
        <v>0.02</v>
      </c>
      <c r="AI10" s="61"/>
      <c r="AJ10" s="61"/>
      <c r="AK10" s="61"/>
      <c r="AL10" s="67"/>
      <c r="AM10" s="66"/>
      <c r="AN10" s="61"/>
      <c r="AO10" s="61"/>
      <c r="AP10" s="61"/>
      <c r="AQ10" s="61">
        <v>0</v>
      </c>
      <c r="AR10" s="61"/>
      <c r="AS10" s="61"/>
      <c r="AT10" s="61"/>
      <c r="AU10" s="61"/>
      <c r="AV10" s="61"/>
      <c r="AW10" s="61"/>
      <c r="AX10" s="67"/>
      <c r="AY10" s="66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7"/>
      <c r="BK10" s="66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7"/>
      <c r="BW10" s="66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48" t="s">
        <v>22</v>
      </c>
      <c r="DG10" s="49">
        <f t="shared" si="0"/>
        <v>0.87000000000000011</v>
      </c>
      <c r="DH10" s="149"/>
      <c r="DI10" s="131"/>
    </row>
    <row r="11" spans="2:113" s="2" customFormat="1" ht="45" customHeight="1" x14ac:dyDescent="0.25">
      <c r="B11" s="197"/>
      <c r="C11" s="200" t="s">
        <v>115</v>
      </c>
      <c r="D11" s="167" t="s">
        <v>122</v>
      </c>
      <c r="E11" s="168" t="s">
        <v>123</v>
      </c>
      <c r="F11" s="168" t="s">
        <v>124</v>
      </c>
      <c r="G11" s="166">
        <v>41645</v>
      </c>
      <c r="H11" s="166">
        <v>42518</v>
      </c>
      <c r="I11" s="162">
        <f>H11-G11</f>
        <v>873</v>
      </c>
      <c r="J11" s="145" t="s">
        <v>270</v>
      </c>
      <c r="K11" s="147" t="s">
        <v>23</v>
      </c>
      <c r="L11" s="147" t="s">
        <v>277</v>
      </c>
      <c r="M11" s="148"/>
      <c r="N11" s="106" t="s">
        <v>21</v>
      </c>
      <c r="O11" s="66"/>
      <c r="P11" s="61"/>
      <c r="Q11" s="61"/>
      <c r="R11" s="61"/>
      <c r="S11" s="61"/>
      <c r="T11" s="61"/>
      <c r="U11" s="61"/>
      <c r="V11" s="61"/>
      <c r="W11" s="61"/>
      <c r="X11" s="61">
        <v>0.03</v>
      </c>
      <c r="Y11" s="62"/>
      <c r="Z11" s="62"/>
      <c r="AA11" s="62"/>
      <c r="AB11" s="62"/>
      <c r="AC11" s="86"/>
      <c r="AD11" s="62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81">
        <v>0.04</v>
      </c>
      <c r="AP11" s="84">
        <v>0.06</v>
      </c>
      <c r="AQ11" s="66">
        <v>0.06</v>
      </c>
      <c r="AR11" s="61">
        <v>0.1</v>
      </c>
      <c r="AS11" s="61">
        <v>0.13</v>
      </c>
      <c r="AT11" s="61">
        <v>0.17</v>
      </c>
      <c r="AU11" s="61">
        <v>0.1</v>
      </c>
      <c r="AV11" s="61">
        <v>0.09</v>
      </c>
      <c r="AW11" s="61">
        <v>7.0000000000000007E-2</v>
      </c>
      <c r="AX11" s="61">
        <v>0.06</v>
      </c>
      <c r="AY11" s="61">
        <v>0.06</v>
      </c>
      <c r="AZ11" s="61">
        <v>0.03</v>
      </c>
      <c r="BA11" s="61"/>
      <c r="BB11" s="61"/>
      <c r="BC11" s="61"/>
      <c r="BD11" s="61"/>
      <c r="BE11" s="61"/>
      <c r="BF11" s="61"/>
      <c r="BG11" s="61"/>
      <c r="BH11" s="61"/>
      <c r="BI11" s="61"/>
      <c r="BJ11" s="67"/>
      <c r="BK11" s="66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7"/>
      <c r="BW11" s="66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48" t="s">
        <v>21</v>
      </c>
      <c r="DG11" s="51">
        <f t="shared" si="0"/>
        <v>1.0000000000000002</v>
      </c>
      <c r="DH11" s="149" t="str">
        <f>IF(DG12&lt;DG11,"ATRASADA",IF(DG12=0,"OBRA A INICIAR",IF(DI11&gt;=1,"CONCLUÍDA",IF(DG12&gt;DG11,"ADIANTADA","CONFORME O PREVISTO"))))</f>
        <v>CONCLUÍDA</v>
      </c>
      <c r="DI11" s="131">
        <f>SUM(O12:CH12,M11)</f>
        <v>1</v>
      </c>
    </row>
    <row r="12" spans="2:113" s="2" customFormat="1" ht="45" customHeight="1" thickBot="1" x14ac:dyDescent="0.3">
      <c r="B12" s="197"/>
      <c r="C12" s="200"/>
      <c r="D12" s="167"/>
      <c r="E12" s="168"/>
      <c r="F12" s="168"/>
      <c r="G12" s="166">
        <v>41645</v>
      </c>
      <c r="H12" s="166">
        <v>42035</v>
      </c>
      <c r="I12" s="162"/>
      <c r="J12" s="145" t="s">
        <v>257</v>
      </c>
      <c r="K12" s="147" t="s">
        <v>258</v>
      </c>
      <c r="L12" s="147" t="s">
        <v>259</v>
      </c>
      <c r="M12" s="148"/>
      <c r="N12" s="106" t="s">
        <v>22</v>
      </c>
      <c r="O12" s="66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7"/>
      <c r="AA12" s="66"/>
      <c r="AB12" s="61"/>
      <c r="AC12" s="81"/>
      <c r="AD12" s="81"/>
      <c r="AE12" s="81"/>
      <c r="AF12" s="61"/>
      <c r="AG12" s="61"/>
      <c r="AH12" s="61"/>
      <c r="AI12" s="61"/>
      <c r="AJ12" s="61"/>
      <c r="AK12" s="61"/>
      <c r="AL12" s="67"/>
      <c r="AM12" s="66"/>
      <c r="AN12" s="61"/>
      <c r="AO12" s="61"/>
      <c r="AP12" s="61"/>
      <c r="AQ12" s="61">
        <v>0.01</v>
      </c>
      <c r="AR12" s="61">
        <v>0.04</v>
      </c>
      <c r="AS12" s="61">
        <v>0.15</v>
      </c>
      <c r="AT12" s="61">
        <v>0.02</v>
      </c>
      <c r="AU12" s="61">
        <v>0.02</v>
      </c>
      <c r="AV12" s="61">
        <v>0.04</v>
      </c>
      <c r="AW12" s="61">
        <v>0.04</v>
      </c>
      <c r="AX12" s="67">
        <v>0.08</v>
      </c>
      <c r="AY12" s="66">
        <v>0.05</v>
      </c>
      <c r="AZ12" s="61">
        <v>0.35</v>
      </c>
      <c r="BA12" s="61">
        <v>0.2</v>
      </c>
      <c r="BB12" s="61">
        <v>0</v>
      </c>
      <c r="BC12" s="61">
        <v>0</v>
      </c>
      <c r="BD12" s="61">
        <v>0</v>
      </c>
      <c r="BE12" s="61">
        <v>0</v>
      </c>
      <c r="BF12" s="61">
        <v>0</v>
      </c>
      <c r="BG12" s="61">
        <v>0</v>
      </c>
      <c r="BH12" s="61">
        <v>0</v>
      </c>
      <c r="BI12" s="61">
        <v>0</v>
      </c>
      <c r="BJ12" s="67">
        <v>0</v>
      </c>
      <c r="BK12" s="66">
        <v>0</v>
      </c>
      <c r="BL12" s="61">
        <v>0</v>
      </c>
      <c r="BM12" s="61">
        <v>0</v>
      </c>
      <c r="BN12" s="61">
        <v>0</v>
      </c>
      <c r="BO12" s="61">
        <v>0</v>
      </c>
      <c r="BP12" s="61">
        <v>0</v>
      </c>
      <c r="BQ12" s="61">
        <v>0</v>
      </c>
      <c r="BR12" s="61">
        <v>0</v>
      </c>
      <c r="BS12" s="61">
        <v>0</v>
      </c>
      <c r="BT12" s="61">
        <v>0</v>
      </c>
      <c r="BU12" s="61">
        <v>0</v>
      </c>
      <c r="BV12" s="67">
        <v>0</v>
      </c>
      <c r="BW12" s="66">
        <v>0</v>
      </c>
      <c r="BX12" s="61">
        <v>0</v>
      </c>
      <c r="BY12" s="61">
        <v>0</v>
      </c>
      <c r="BZ12" s="61">
        <v>0</v>
      </c>
      <c r="CA12" s="61">
        <v>0</v>
      </c>
      <c r="CB12" s="61"/>
      <c r="CC12" s="61"/>
      <c r="CD12" s="61"/>
      <c r="CE12" s="61"/>
      <c r="CF12" s="61"/>
      <c r="CG12" s="61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48" t="s">
        <v>22</v>
      </c>
      <c r="DG12" s="49">
        <f t="shared" si="0"/>
        <v>1</v>
      </c>
      <c r="DH12" s="149"/>
      <c r="DI12" s="131"/>
    </row>
    <row r="13" spans="2:113" s="2" customFormat="1" ht="45" customHeight="1" x14ac:dyDescent="0.25">
      <c r="B13" s="197"/>
      <c r="C13" s="200" t="s">
        <v>115</v>
      </c>
      <c r="D13" s="167" t="s">
        <v>125</v>
      </c>
      <c r="E13" s="168" t="s">
        <v>126</v>
      </c>
      <c r="F13" s="168" t="s">
        <v>127</v>
      </c>
      <c r="G13" s="166">
        <v>41418</v>
      </c>
      <c r="H13" s="166">
        <v>41753</v>
      </c>
      <c r="I13" s="162">
        <f t="shared" ref="I13" si="1">H13-G13</f>
        <v>335</v>
      </c>
      <c r="J13" s="145" t="s">
        <v>270</v>
      </c>
      <c r="K13" s="147" t="s">
        <v>23</v>
      </c>
      <c r="L13" s="147" t="s">
        <v>277</v>
      </c>
      <c r="M13" s="148"/>
      <c r="N13" s="106" t="s">
        <v>21</v>
      </c>
      <c r="O13" s="66"/>
      <c r="P13" s="61">
        <v>0.08</v>
      </c>
      <c r="Q13" s="61">
        <v>0.05</v>
      </c>
      <c r="R13" s="61">
        <v>0.03</v>
      </c>
      <c r="S13" s="61">
        <v>0.03</v>
      </c>
      <c r="T13" s="61">
        <v>0.03</v>
      </c>
      <c r="U13" s="61">
        <v>0.05</v>
      </c>
      <c r="V13" s="61">
        <v>0.05</v>
      </c>
      <c r="W13" s="61">
        <v>0.14000000000000001</v>
      </c>
      <c r="X13" s="61">
        <v>0.15</v>
      </c>
      <c r="Y13" s="61">
        <v>0.15</v>
      </c>
      <c r="Z13" s="67">
        <v>0.12</v>
      </c>
      <c r="AA13" s="66">
        <v>0.12</v>
      </c>
      <c r="AB13" s="61"/>
      <c r="AC13" s="81"/>
      <c r="AD13" s="81"/>
      <c r="AE13" s="81"/>
      <c r="AF13" s="61"/>
      <c r="AG13" s="61"/>
      <c r="AH13" s="61"/>
      <c r="AI13" s="61"/>
      <c r="AJ13" s="61"/>
      <c r="AK13" s="61"/>
      <c r="AL13" s="67"/>
      <c r="AM13" s="66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7"/>
      <c r="AY13" s="66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7"/>
      <c r="BK13" s="66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7"/>
      <c r="BW13" s="66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48" t="s">
        <v>21</v>
      </c>
      <c r="DG13" s="51">
        <f t="shared" si="0"/>
        <v>0.68</v>
      </c>
      <c r="DH13" s="149" t="str">
        <f>IF(DG14&lt;DG13,"ATRASADA",IF(DG14=0,"OBRA A INICIAR",IF(DI13&gt;=1,"CONCLUÍDA",IF(DG14&gt;DG13,"ADIANTADA","CONFORME O PREVISTO"))))</f>
        <v>CONCLUÍDA</v>
      </c>
      <c r="DI13" s="131">
        <f>SUM(O14:CH14,M13)</f>
        <v>1</v>
      </c>
    </row>
    <row r="14" spans="2:113" s="2" customFormat="1" ht="45" customHeight="1" thickBot="1" x14ac:dyDescent="0.3">
      <c r="B14" s="197"/>
      <c r="C14" s="200"/>
      <c r="D14" s="167"/>
      <c r="E14" s="168"/>
      <c r="F14" s="168"/>
      <c r="G14" s="166">
        <v>41418</v>
      </c>
      <c r="H14" s="166">
        <v>41844</v>
      </c>
      <c r="I14" s="162"/>
      <c r="J14" s="145" t="s">
        <v>257</v>
      </c>
      <c r="K14" s="147" t="s">
        <v>258</v>
      </c>
      <c r="L14" s="147" t="s">
        <v>259</v>
      </c>
      <c r="M14" s="148"/>
      <c r="N14" s="106" t="s">
        <v>22</v>
      </c>
      <c r="O14" s="66"/>
      <c r="P14" s="61">
        <v>0.08</v>
      </c>
      <c r="Q14" s="61">
        <v>0.05</v>
      </c>
      <c r="R14" s="61">
        <v>0.03</v>
      </c>
      <c r="S14" s="61">
        <v>0.03</v>
      </c>
      <c r="T14" s="61">
        <v>0.03</v>
      </c>
      <c r="U14" s="61">
        <v>0.05</v>
      </c>
      <c r="V14" s="61">
        <v>0.05</v>
      </c>
      <c r="W14" s="61">
        <v>0.14000000000000001</v>
      </c>
      <c r="X14" s="61">
        <v>0.27</v>
      </c>
      <c r="Y14" s="61">
        <v>0.14000000000000001</v>
      </c>
      <c r="Z14" s="67">
        <v>0.04</v>
      </c>
      <c r="AA14" s="66">
        <v>0.09</v>
      </c>
      <c r="AB14" s="61"/>
      <c r="AC14" s="81"/>
      <c r="AD14" s="81"/>
      <c r="AE14" s="81"/>
      <c r="AF14" s="61"/>
      <c r="AG14" s="61"/>
      <c r="AH14" s="61"/>
      <c r="AI14" s="61"/>
      <c r="AJ14" s="61"/>
      <c r="AK14" s="61"/>
      <c r="AL14" s="67"/>
      <c r="AM14" s="66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7"/>
      <c r="AY14" s="66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7"/>
      <c r="BK14" s="66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7"/>
      <c r="BW14" s="66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48" t="s">
        <v>22</v>
      </c>
      <c r="DG14" s="49">
        <f t="shared" si="0"/>
        <v>0.68</v>
      </c>
      <c r="DH14" s="149"/>
      <c r="DI14" s="131"/>
    </row>
    <row r="15" spans="2:113" s="2" customFormat="1" ht="45" customHeight="1" x14ac:dyDescent="0.25">
      <c r="B15" s="197"/>
      <c r="C15" s="200" t="s">
        <v>115</v>
      </c>
      <c r="D15" s="167" t="s">
        <v>128</v>
      </c>
      <c r="E15" s="168" t="s">
        <v>129</v>
      </c>
      <c r="F15" s="168" t="s">
        <v>130</v>
      </c>
      <c r="G15" s="166">
        <v>41290</v>
      </c>
      <c r="H15" s="166">
        <v>41745</v>
      </c>
      <c r="I15" s="162">
        <f t="shared" ref="I15" si="2">H15-G15</f>
        <v>455</v>
      </c>
      <c r="J15" s="145" t="s">
        <v>270</v>
      </c>
      <c r="K15" s="147" t="s">
        <v>23</v>
      </c>
      <c r="L15" s="147" t="s">
        <v>277</v>
      </c>
      <c r="M15" s="148">
        <v>0.37</v>
      </c>
      <c r="N15" s="106" t="s">
        <v>21</v>
      </c>
      <c r="O15" s="66">
        <v>0.09</v>
      </c>
      <c r="P15" s="61">
        <v>0.05</v>
      </c>
      <c r="Q15" s="61">
        <v>0.06</v>
      </c>
      <c r="R15" s="61">
        <v>0.04</v>
      </c>
      <c r="S15" s="61">
        <v>0.05</v>
      </c>
      <c r="T15" s="61">
        <v>0.04</v>
      </c>
      <c r="U15" s="61">
        <v>0.1</v>
      </c>
      <c r="V15" s="61">
        <v>0.06</v>
      </c>
      <c r="W15" s="61">
        <v>0.04</v>
      </c>
      <c r="X15" s="61">
        <v>0.03</v>
      </c>
      <c r="Y15" s="61">
        <v>0.03</v>
      </c>
      <c r="Z15" s="67">
        <v>0.02</v>
      </c>
      <c r="AA15" s="66">
        <v>0.02</v>
      </c>
      <c r="AB15" s="61"/>
      <c r="AC15" s="81"/>
      <c r="AD15" s="81"/>
      <c r="AE15" s="81"/>
      <c r="AF15" s="61"/>
      <c r="AG15" s="61"/>
      <c r="AH15" s="61"/>
      <c r="AI15" s="61"/>
      <c r="AJ15" s="61"/>
      <c r="AK15" s="61"/>
      <c r="AL15" s="67"/>
      <c r="AM15" s="66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7"/>
      <c r="AY15" s="66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7"/>
      <c r="BK15" s="66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7"/>
      <c r="BW15" s="66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48" t="s">
        <v>21</v>
      </c>
      <c r="DG15" s="51">
        <f t="shared" si="0"/>
        <v>0.14000000000000001</v>
      </c>
      <c r="DH15" s="149" t="str">
        <f>IF(DG16&lt;DG15,"ATRASADA",IF(DG16=0,"OBRA A INICIAR",IF(DI15&gt;=1,"CONCLUÍDA",IF(DG16&gt;DG15,"ADIANTADA","CONFORME O PREVISTO"))))</f>
        <v>CONCLUÍDA</v>
      </c>
      <c r="DI15" s="131">
        <f>SUM(O16:CH16,M15)</f>
        <v>1</v>
      </c>
    </row>
    <row r="16" spans="2:113" s="2" customFormat="1" ht="45" customHeight="1" thickBot="1" x14ac:dyDescent="0.3">
      <c r="B16" s="197"/>
      <c r="C16" s="200"/>
      <c r="D16" s="167"/>
      <c r="E16" s="168"/>
      <c r="F16" s="168"/>
      <c r="G16" s="166">
        <v>41290</v>
      </c>
      <c r="H16" s="166">
        <v>41745</v>
      </c>
      <c r="I16" s="162"/>
      <c r="J16" s="145" t="s">
        <v>257</v>
      </c>
      <c r="K16" s="147" t="s">
        <v>258</v>
      </c>
      <c r="L16" s="147" t="s">
        <v>259</v>
      </c>
      <c r="M16" s="148"/>
      <c r="N16" s="106" t="s">
        <v>22</v>
      </c>
      <c r="O16" s="66">
        <v>0.09</v>
      </c>
      <c r="P16" s="61">
        <v>0.05</v>
      </c>
      <c r="Q16" s="61">
        <v>0.06</v>
      </c>
      <c r="R16" s="61">
        <v>0.04</v>
      </c>
      <c r="S16" s="61">
        <v>0.05</v>
      </c>
      <c r="T16" s="61">
        <v>0.04</v>
      </c>
      <c r="U16" s="61">
        <v>0.1</v>
      </c>
      <c r="V16" s="61">
        <v>0.06</v>
      </c>
      <c r="W16" s="61">
        <v>0.01</v>
      </c>
      <c r="X16" s="61">
        <v>0.02</v>
      </c>
      <c r="Y16" s="61">
        <v>0.01</v>
      </c>
      <c r="Z16" s="67">
        <v>0.03</v>
      </c>
      <c r="AA16" s="66">
        <v>0.05</v>
      </c>
      <c r="AB16" s="61">
        <v>0.01</v>
      </c>
      <c r="AC16" s="81">
        <v>0.01</v>
      </c>
      <c r="AD16" s="81"/>
      <c r="AE16" s="81"/>
      <c r="AF16" s="61"/>
      <c r="AG16" s="61"/>
      <c r="AH16" s="61"/>
      <c r="AI16" s="61"/>
      <c r="AJ16" s="61"/>
      <c r="AK16" s="61"/>
      <c r="AL16" s="67"/>
      <c r="AM16" s="66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7"/>
      <c r="AY16" s="66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7"/>
      <c r="BK16" s="66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7"/>
      <c r="BW16" s="66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48" t="s">
        <v>22</v>
      </c>
      <c r="DG16" s="49">
        <f t="shared" si="0"/>
        <v>0.14000000000000001</v>
      </c>
      <c r="DH16" s="149"/>
      <c r="DI16" s="131"/>
    </row>
    <row r="17" spans="2:115" s="2" customFormat="1" ht="45" customHeight="1" x14ac:dyDescent="0.25">
      <c r="B17" s="198"/>
      <c r="C17" s="200" t="s">
        <v>115</v>
      </c>
      <c r="D17" s="167" t="s">
        <v>285</v>
      </c>
      <c r="E17" s="168" t="s">
        <v>131</v>
      </c>
      <c r="F17" s="168" t="s">
        <v>132</v>
      </c>
      <c r="G17" s="166">
        <v>43348</v>
      </c>
      <c r="H17" s="166">
        <v>43552</v>
      </c>
      <c r="I17" s="162">
        <f t="shared" ref="I17" si="3">H17-G17</f>
        <v>204</v>
      </c>
      <c r="J17" s="145" t="s">
        <v>270</v>
      </c>
      <c r="K17" s="147" t="s">
        <v>284</v>
      </c>
      <c r="L17" s="147" t="s">
        <v>260</v>
      </c>
      <c r="M17" s="148"/>
      <c r="N17" s="106" t="s">
        <v>21</v>
      </c>
      <c r="O17" s="66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7"/>
      <c r="AA17" s="66"/>
      <c r="AB17" s="61"/>
      <c r="AC17" s="81"/>
      <c r="AD17" s="81"/>
      <c r="AE17" s="81"/>
      <c r="AF17" s="61"/>
      <c r="AG17" s="61"/>
      <c r="AH17" s="61"/>
      <c r="AI17" s="61"/>
      <c r="AJ17" s="108"/>
      <c r="AK17" s="108"/>
      <c r="AL17" s="108"/>
      <c r="AM17" s="108"/>
      <c r="AO17" s="62"/>
      <c r="AP17" s="76"/>
      <c r="AQ17" s="62"/>
      <c r="AR17" s="108"/>
      <c r="AS17" s="108"/>
      <c r="AT17" s="108"/>
      <c r="AV17" s="108"/>
      <c r="AX17" s="108"/>
      <c r="AY17" s="108"/>
      <c r="BA17" s="108"/>
      <c r="BB17" s="108"/>
      <c r="BC17" s="108"/>
      <c r="BE17" s="108"/>
      <c r="BF17" s="108"/>
      <c r="BH17" s="108"/>
      <c r="BI17" s="62"/>
      <c r="BJ17" s="108"/>
      <c r="BK17" s="108"/>
      <c r="BL17" s="108"/>
      <c r="BM17" s="108"/>
      <c r="BN17" s="108"/>
      <c r="BO17" s="62"/>
      <c r="BP17" s="108"/>
      <c r="BQ17" s="62"/>
      <c r="BR17" s="62"/>
      <c r="BS17" s="108"/>
      <c r="BT17" s="62"/>
      <c r="BU17" s="62"/>
      <c r="BW17" s="108"/>
      <c r="BX17" s="62"/>
      <c r="BY17" s="62"/>
      <c r="BZ17" s="62"/>
      <c r="CA17" s="62"/>
      <c r="CB17" s="61">
        <v>0.09</v>
      </c>
      <c r="CC17" s="61">
        <v>0.11</v>
      </c>
      <c r="CD17" s="67">
        <v>0.16</v>
      </c>
      <c r="CE17" s="66">
        <v>0.28000000000000003</v>
      </c>
      <c r="CF17" s="61">
        <v>0.15</v>
      </c>
      <c r="CG17" s="61">
        <v>0.12</v>
      </c>
      <c r="CH17" s="61">
        <v>0.09</v>
      </c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48" t="s">
        <v>21</v>
      </c>
      <c r="DG17" s="51">
        <f t="shared" si="0"/>
        <v>0</v>
      </c>
      <c r="DH17" s="149" t="str">
        <f>IF(DG18&lt;DG17,"ATRASADA",IF(DG18=0,"OBRA A INICIAR",IF(DI17&gt;=1,"CONCLUÍDA",IF(DG18&gt;DG17,"ADIANTADA","CONFORME O PREVISTO"))))</f>
        <v>OBRA A INICIAR</v>
      </c>
      <c r="DI17" s="131">
        <f>SUM(O18:CH18,M17)</f>
        <v>0</v>
      </c>
    </row>
    <row r="18" spans="2:115" s="2" customFormat="1" ht="45" customHeight="1" thickBot="1" x14ac:dyDescent="0.3">
      <c r="B18" s="198"/>
      <c r="C18" s="200"/>
      <c r="D18" s="167"/>
      <c r="E18" s="168"/>
      <c r="F18" s="168"/>
      <c r="G18" s="166">
        <v>42009</v>
      </c>
      <c r="H18" s="166">
        <v>42216</v>
      </c>
      <c r="I18" s="162"/>
      <c r="J18" s="145" t="s">
        <v>257</v>
      </c>
      <c r="K18" s="147" t="s">
        <v>258</v>
      </c>
      <c r="L18" s="147" t="s">
        <v>260</v>
      </c>
      <c r="M18" s="148"/>
      <c r="N18" s="106" t="s">
        <v>22</v>
      </c>
      <c r="O18" s="66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7"/>
      <c r="AA18" s="66"/>
      <c r="AB18" s="61"/>
      <c r="AC18" s="81"/>
      <c r="AD18" s="81"/>
      <c r="AE18" s="81"/>
      <c r="AF18" s="61"/>
      <c r="AG18" s="61"/>
      <c r="AH18" s="61"/>
      <c r="AI18" s="61"/>
      <c r="AJ18" s="61"/>
      <c r="AK18" s="61"/>
      <c r="AL18" s="67"/>
      <c r="AM18" s="66"/>
      <c r="AN18" s="61"/>
      <c r="AO18" s="61"/>
      <c r="AP18" s="61"/>
      <c r="AQ18" s="61"/>
      <c r="AR18" s="61">
        <v>0</v>
      </c>
      <c r="AS18" s="61"/>
      <c r="AT18" s="61"/>
      <c r="AU18" s="61"/>
      <c r="AV18" s="61"/>
      <c r="AW18" s="61"/>
      <c r="AX18" s="67"/>
      <c r="AY18" s="66"/>
      <c r="AZ18" s="61"/>
      <c r="BA18" s="61"/>
      <c r="BB18" s="61"/>
      <c r="BC18" s="61"/>
      <c r="BD18" s="61"/>
      <c r="BE18" s="61"/>
      <c r="BF18" s="61">
        <v>0</v>
      </c>
      <c r="BG18" s="61">
        <v>0</v>
      </c>
      <c r="BH18" s="61">
        <v>0</v>
      </c>
      <c r="BI18" s="61">
        <v>0</v>
      </c>
      <c r="BJ18" s="67">
        <v>0</v>
      </c>
      <c r="BK18" s="66">
        <v>0</v>
      </c>
      <c r="BL18" s="61">
        <v>0</v>
      </c>
      <c r="BM18" s="61">
        <v>0</v>
      </c>
      <c r="BN18" s="61">
        <v>0</v>
      </c>
      <c r="BO18" s="61">
        <v>0</v>
      </c>
      <c r="BP18" s="61">
        <v>0</v>
      </c>
      <c r="BQ18" s="61">
        <v>0</v>
      </c>
      <c r="BR18" s="61">
        <v>0</v>
      </c>
      <c r="BS18" s="61">
        <v>0</v>
      </c>
      <c r="BT18" s="61">
        <v>0</v>
      </c>
      <c r="BU18" s="61">
        <v>0</v>
      </c>
      <c r="BV18" s="67">
        <v>0</v>
      </c>
      <c r="BW18" s="66">
        <v>0</v>
      </c>
      <c r="BX18" s="61">
        <v>0</v>
      </c>
      <c r="BY18" s="61">
        <v>0</v>
      </c>
      <c r="BZ18" s="61">
        <v>0</v>
      </c>
      <c r="CA18" s="61">
        <v>0</v>
      </c>
      <c r="CB18" s="61"/>
      <c r="CC18" s="61"/>
      <c r="CD18" s="61"/>
      <c r="CE18" s="61"/>
      <c r="CF18" s="61"/>
      <c r="CG18" s="61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48" t="s">
        <v>22</v>
      </c>
      <c r="DG18" s="49">
        <f t="shared" si="0"/>
        <v>0</v>
      </c>
      <c r="DH18" s="149"/>
      <c r="DI18" s="131"/>
    </row>
    <row r="19" spans="2:115" s="2" customFormat="1" ht="45" customHeight="1" x14ac:dyDescent="0.25">
      <c r="B19" s="198"/>
      <c r="C19" s="200" t="s">
        <v>133</v>
      </c>
      <c r="D19" s="167" t="s">
        <v>286</v>
      </c>
      <c r="E19" s="168" t="s">
        <v>134</v>
      </c>
      <c r="F19" s="168" t="s">
        <v>135</v>
      </c>
      <c r="G19" s="166">
        <v>43348</v>
      </c>
      <c r="H19" s="166">
        <v>43676</v>
      </c>
      <c r="I19" s="162">
        <f t="shared" ref="I19" si="4">H19-G19</f>
        <v>328</v>
      </c>
      <c r="J19" s="145" t="s">
        <v>270</v>
      </c>
      <c r="K19" s="147" t="s">
        <v>284</v>
      </c>
      <c r="L19" s="147" t="s">
        <v>260</v>
      </c>
      <c r="M19" s="148"/>
      <c r="N19" s="106" t="s">
        <v>21</v>
      </c>
      <c r="O19" s="66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7"/>
      <c r="AA19" s="66"/>
      <c r="AB19" s="61"/>
      <c r="AC19" s="81"/>
      <c r="AD19" s="81"/>
      <c r="AE19" s="81"/>
      <c r="AF19" s="61"/>
      <c r="AG19" s="61"/>
      <c r="AH19" s="61"/>
      <c r="AI19" s="61"/>
      <c r="AJ19" s="108"/>
      <c r="AK19" s="108"/>
      <c r="AL19" s="108"/>
      <c r="AM19" s="108"/>
      <c r="AO19" s="62"/>
      <c r="AP19" s="76"/>
      <c r="AQ19" s="62"/>
      <c r="AR19" s="108"/>
      <c r="AS19" s="108"/>
      <c r="AT19" s="108"/>
      <c r="AV19" s="108"/>
      <c r="AX19" s="108"/>
      <c r="AY19" s="108"/>
      <c r="AZ19" s="108"/>
      <c r="BB19" s="108"/>
      <c r="BC19" s="108"/>
      <c r="BE19" s="108"/>
      <c r="BG19" s="108"/>
      <c r="BH19" s="108"/>
      <c r="BI19" s="62"/>
      <c r="BK19" s="108"/>
      <c r="BL19" s="108"/>
      <c r="BM19" s="108"/>
      <c r="BN19" s="108"/>
      <c r="BO19" s="62"/>
      <c r="BP19" s="108"/>
      <c r="BQ19" s="62"/>
      <c r="BR19" s="62"/>
      <c r="BS19" s="108"/>
      <c r="BT19" s="62"/>
      <c r="BU19" s="62"/>
      <c r="BV19" s="108"/>
      <c r="BW19" s="108"/>
      <c r="BX19" s="62"/>
      <c r="BY19" s="76"/>
      <c r="BZ19" s="62"/>
      <c r="CA19" s="62"/>
      <c r="CB19" s="61">
        <v>7.0000000000000007E-2</v>
      </c>
      <c r="CC19" s="61">
        <v>0.1</v>
      </c>
      <c r="CD19" s="67">
        <v>0.1</v>
      </c>
      <c r="CE19" s="66">
        <v>0.12</v>
      </c>
      <c r="CF19" s="61">
        <v>0.12</v>
      </c>
      <c r="CG19" s="61">
        <v>0.1</v>
      </c>
      <c r="CH19" s="61">
        <v>0.1</v>
      </c>
      <c r="CI19" s="61">
        <v>0.08</v>
      </c>
      <c r="CJ19" s="61">
        <v>0.08</v>
      </c>
      <c r="CK19" s="61">
        <v>7.0000000000000007E-2</v>
      </c>
      <c r="CL19" s="61">
        <v>0.06</v>
      </c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48" t="s">
        <v>21</v>
      </c>
      <c r="DG19" s="51">
        <f t="shared" si="0"/>
        <v>0</v>
      </c>
      <c r="DH19" s="149" t="str">
        <f>IF(DG20&lt;DG19,"ATRASADA",IF(DG20=0,"OBRA A INICIAR",IF(DI19&gt;=1,"CONCLUÍDA",IF(DG20&gt;DG19,"ADIANTADA","CONFORME O PREVISTO"))))</f>
        <v>OBRA A INICIAR</v>
      </c>
      <c r="DI19" s="131">
        <f>SUM(O20:CH20,M19)</f>
        <v>0</v>
      </c>
    </row>
    <row r="20" spans="2:115" s="2" customFormat="1" ht="54.75" customHeight="1" thickBot="1" x14ac:dyDescent="0.3">
      <c r="B20" s="198"/>
      <c r="C20" s="200"/>
      <c r="D20" s="167"/>
      <c r="E20" s="168"/>
      <c r="F20" s="168"/>
      <c r="G20" s="166">
        <v>42009</v>
      </c>
      <c r="H20" s="166">
        <v>42338</v>
      </c>
      <c r="I20" s="162"/>
      <c r="J20" s="145" t="s">
        <v>257</v>
      </c>
      <c r="K20" s="147" t="s">
        <v>258</v>
      </c>
      <c r="L20" s="147" t="s">
        <v>260</v>
      </c>
      <c r="M20" s="148"/>
      <c r="N20" s="106" t="s">
        <v>22</v>
      </c>
      <c r="O20" s="66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7"/>
      <c r="AA20" s="66"/>
      <c r="AB20" s="61"/>
      <c r="AC20" s="81"/>
      <c r="AD20" s="81"/>
      <c r="AE20" s="81"/>
      <c r="AF20" s="61"/>
      <c r="AG20" s="61"/>
      <c r="AH20" s="61"/>
      <c r="AI20" s="61"/>
      <c r="AJ20" s="61"/>
      <c r="AK20" s="61"/>
      <c r="AL20" s="67"/>
      <c r="AM20" s="66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7"/>
      <c r="AY20" s="66"/>
      <c r="AZ20" s="61"/>
      <c r="BA20" s="61"/>
      <c r="BB20" s="61"/>
      <c r="BC20" s="61"/>
      <c r="BD20" s="61"/>
      <c r="BE20" s="61"/>
      <c r="BF20" s="61">
        <v>0</v>
      </c>
      <c r="BG20" s="61">
        <v>0</v>
      </c>
      <c r="BH20" s="61">
        <v>0</v>
      </c>
      <c r="BI20" s="61">
        <v>0</v>
      </c>
      <c r="BJ20" s="67">
        <v>0</v>
      </c>
      <c r="BK20" s="66">
        <v>0</v>
      </c>
      <c r="BL20" s="61">
        <v>0</v>
      </c>
      <c r="BM20" s="61">
        <v>0</v>
      </c>
      <c r="BN20" s="61">
        <v>0</v>
      </c>
      <c r="BO20" s="61">
        <v>0</v>
      </c>
      <c r="BP20" s="61">
        <v>0</v>
      </c>
      <c r="BQ20" s="61">
        <v>0</v>
      </c>
      <c r="BR20" s="61">
        <v>0</v>
      </c>
      <c r="BS20" s="61">
        <v>0</v>
      </c>
      <c r="BT20" s="61">
        <v>0</v>
      </c>
      <c r="BU20" s="61">
        <v>0</v>
      </c>
      <c r="BV20" s="67">
        <v>0</v>
      </c>
      <c r="BW20" s="66">
        <v>0</v>
      </c>
      <c r="BX20" s="61">
        <v>0</v>
      </c>
      <c r="BY20" s="61">
        <v>0</v>
      </c>
      <c r="BZ20" s="61">
        <v>0</v>
      </c>
      <c r="CA20" s="61">
        <v>0</v>
      </c>
      <c r="CB20" s="61"/>
      <c r="CC20" s="61"/>
      <c r="CD20" s="61"/>
      <c r="CE20" s="61"/>
      <c r="CF20" s="61"/>
      <c r="CG20" s="61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48" t="s">
        <v>22</v>
      </c>
      <c r="DG20" s="49">
        <f t="shared" si="0"/>
        <v>0</v>
      </c>
      <c r="DH20" s="149"/>
      <c r="DI20" s="131"/>
    </row>
    <row r="21" spans="2:115" s="2" customFormat="1" ht="54.75" customHeight="1" x14ac:dyDescent="0.25">
      <c r="B21" s="198"/>
      <c r="C21" s="200" t="s">
        <v>133</v>
      </c>
      <c r="D21" s="167" t="s">
        <v>287</v>
      </c>
      <c r="E21" s="168" t="s">
        <v>136</v>
      </c>
      <c r="F21" s="168" t="s">
        <v>137</v>
      </c>
      <c r="G21" s="166">
        <v>43348</v>
      </c>
      <c r="H21" s="166">
        <v>43797</v>
      </c>
      <c r="I21" s="162">
        <f t="shared" ref="I21:I73" si="5">H21-G21</f>
        <v>449</v>
      </c>
      <c r="J21" s="145" t="s">
        <v>270</v>
      </c>
      <c r="K21" s="147" t="s">
        <v>284</v>
      </c>
      <c r="L21" s="147" t="s">
        <v>260</v>
      </c>
      <c r="M21" s="148"/>
      <c r="N21" s="106" t="s">
        <v>21</v>
      </c>
      <c r="O21" s="66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7"/>
      <c r="AA21" s="66"/>
      <c r="AB21" s="61"/>
      <c r="AC21" s="81"/>
      <c r="AD21" s="81"/>
      <c r="AE21" s="81"/>
      <c r="AF21" s="61"/>
      <c r="AG21" s="61"/>
      <c r="AH21" s="61"/>
      <c r="AI21" s="61"/>
      <c r="AK21" s="108"/>
      <c r="AL21" s="108"/>
      <c r="AM21" s="108"/>
      <c r="AO21" s="62"/>
      <c r="AP21" s="76"/>
      <c r="AQ21" s="62"/>
      <c r="AR21" s="108"/>
      <c r="AS21" s="108"/>
      <c r="AT21" s="108"/>
      <c r="AV21" s="108"/>
      <c r="AX21" s="108"/>
      <c r="AY21" s="108"/>
      <c r="AZ21" s="108"/>
      <c r="BB21" s="108"/>
      <c r="BC21" s="108"/>
      <c r="BE21" s="108"/>
      <c r="BG21" s="108"/>
      <c r="BH21" s="108"/>
      <c r="BI21" s="62"/>
      <c r="BJ21" s="108"/>
      <c r="BK21" s="108"/>
      <c r="BL21" s="108"/>
      <c r="BM21" s="108"/>
      <c r="BN21" s="108"/>
      <c r="BO21" s="62"/>
      <c r="BP21" s="108"/>
      <c r="BQ21" s="62"/>
      <c r="BR21" s="62"/>
      <c r="BS21" s="108"/>
      <c r="BT21" s="62"/>
      <c r="BU21" s="62"/>
      <c r="BV21" s="108"/>
      <c r="BW21" s="108"/>
      <c r="BX21" s="62"/>
      <c r="BY21" s="76"/>
      <c r="BZ21" s="62"/>
      <c r="CA21" s="62"/>
      <c r="CB21" s="61">
        <v>0.04</v>
      </c>
      <c r="CC21" s="61">
        <v>0.06</v>
      </c>
      <c r="CD21" s="67">
        <v>7.0000000000000007E-2</v>
      </c>
      <c r="CE21" s="66">
        <v>7.0000000000000007E-2</v>
      </c>
      <c r="CF21" s="61">
        <v>7.0000000000000007E-2</v>
      </c>
      <c r="CG21" s="61">
        <v>7.0000000000000007E-2</v>
      </c>
      <c r="CH21" s="61">
        <v>0.08</v>
      </c>
      <c r="CI21" s="61">
        <v>0.09</v>
      </c>
      <c r="CJ21" s="61">
        <v>0.08</v>
      </c>
      <c r="CK21" s="61">
        <v>0.08</v>
      </c>
      <c r="CL21" s="61">
        <v>7.0000000000000007E-2</v>
      </c>
      <c r="CM21" s="61">
        <v>7.0000000000000007E-2</v>
      </c>
      <c r="CN21" s="61">
        <v>0.06</v>
      </c>
      <c r="CO21" s="61">
        <v>0.06</v>
      </c>
      <c r="CP21" s="67">
        <v>0.03</v>
      </c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48" t="s">
        <v>21</v>
      </c>
      <c r="DG21" s="51">
        <f t="shared" si="0"/>
        <v>0</v>
      </c>
      <c r="DH21" s="149" t="str">
        <f>IF(DG22&lt;DG21,"ATRASADA",IF(DG22=0,"OBRA A INICIAR",IF(DI21&gt;=1,"CONCLUÍDA",IF(DG22&gt;DG21,"ADIANTADA","CONFORME O PREVISTO"))))</f>
        <v>OBRA A INICIAR</v>
      </c>
      <c r="DI21" s="131">
        <f>SUM(O22:CH22,M21)</f>
        <v>0</v>
      </c>
    </row>
    <row r="22" spans="2:115" s="2" customFormat="1" ht="45" customHeight="1" thickBot="1" x14ac:dyDescent="0.3">
      <c r="B22" s="199"/>
      <c r="C22" s="209"/>
      <c r="D22" s="171"/>
      <c r="E22" s="172"/>
      <c r="F22" s="172"/>
      <c r="G22" s="173">
        <v>42009</v>
      </c>
      <c r="H22" s="173">
        <v>42460</v>
      </c>
      <c r="I22" s="174"/>
      <c r="J22" s="134" t="s">
        <v>257</v>
      </c>
      <c r="K22" s="147" t="s">
        <v>258</v>
      </c>
      <c r="L22" s="136" t="s">
        <v>260</v>
      </c>
      <c r="M22" s="138"/>
      <c r="N22" s="107" t="s">
        <v>22</v>
      </c>
      <c r="O22" s="68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70"/>
      <c r="AA22" s="68"/>
      <c r="AB22" s="69"/>
      <c r="AC22" s="85"/>
      <c r="AD22" s="85"/>
      <c r="AE22" s="85"/>
      <c r="AF22" s="69"/>
      <c r="AG22" s="69"/>
      <c r="AH22" s="69"/>
      <c r="AI22" s="79"/>
      <c r="AJ22" s="79"/>
      <c r="AK22" s="79"/>
      <c r="AL22" s="80"/>
      <c r="AM22" s="68"/>
      <c r="AN22" s="79"/>
      <c r="AO22" s="79"/>
      <c r="AP22" s="69"/>
      <c r="AQ22" s="79">
        <v>0</v>
      </c>
      <c r="AR22" s="69">
        <v>0</v>
      </c>
      <c r="AS22" s="79"/>
      <c r="AT22" s="69"/>
      <c r="AU22" s="79"/>
      <c r="AV22" s="79"/>
      <c r="AW22" s="79"/>
      <c r="AX22" s="80"/>
      <c r="AY22" s="109"/>
      <c r="AZ22" s="79"/>
      <c r="BA22" s="79"/>
      <c r="BB22" s="79"/>
      <c r="BC22" s="79">
        <v>0</v>
      </c>
      <c r="BD22" s="79">
        <v>0</v>
      </c>
      <c r="BE22" s="79">
        <v>0</v>
      </c>
      <c r="BF22" s="79">
        <v>0</v>
      </c>
      <c r="BG22" s="79">
        <v>0</v>
      </c>
      <c r="BH22" s="79">
        <v>0</v>
      </c>
      <c r="BI22" s="79">
        <v>0</v>
      </c>
      <c r="BJ22" s="80">
        <v>0</v>
      </c>
      <c r="BK22" s="109">
        <v>0</v>
      </c>
      <c r="BL22" s="79">
        <v>0</v>
      </c>
      <c r="BM22" s="69">
        <v>0</v>
      </c>
      <c r="BN22" s="69">
        <v>0</v>
      </c>
      <c r="BO22" s="69">
        <v>0</v>
      </c>
      <c r="BP22" s="69">
        <v>0</v>
      </c>
      <c r="BQ22" s="69">
        <v>0</v>
      </c>
      <c r="BR22" s="69">
        <v>0</v>
      </c>
      <c r="BS22" s="69">
        <v>0</v>
      </c>
      <c r="BT22" s="69">
        <v>0</v>
      </c>
      <c r="BU22" s="69">
        <v>0</v>
      </c>
      <c r="BV22" s="70">
        <v>0</v>
      </c>
      <c r="BW22" s="68">
        <v>0</v>
      </c>
      <c r="BX22" s="69">
        <v>0</v>
      </c>
      <c r="BY22" s="69">
        <v>0</v>
      </c>
      <c r="BZ22" s="69">
        <v>0</v>
      </c>
      <c r="CA22" s="69">
        <v>0</v>
      </c>
      <c r="CB22" s="69"/>
      <c r="CC22" s="69"/>
      <c r="CD22" s="69"/>
      <c r="CE22" s="69"/>
      <c r="CF22" s="69"/>
      <c r="CG22" s="69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52" t="s">
        <v>22</v>
      </c>
      <c r="DG22" s="49">
        <f t="shared" si="0"/>
        <v>0</v>
      </c>
      <c r="DH22" s="140"/>
      <c r="DI22" s="132"/>
    </row>
    <row r="23" spans="2:115" s="2" customFormat="1" ht="45" customHeight="1" x14ac:dyDescent="0.25">
      <c r="B23" s="193" t="s">
        <v>244</v>
      </c>
      <c r="C23" s="189" t="s">
        <v>139</v>
      </c>
      <c r="D23" s="190" t="s">
        <v>140</v>
      </c>
      <c r="E23" s="179" t="s">
        <v>141</v>
      </c>
      <c r="F23" s="179" t="s">
        <v>142</v>
      </c>
      <c r="G23" s="178">
        <v>42887</v>
      </c>
      <c r="H23" s="178">
        <v>43979</v>
      </c>
      <c r="I23" s="182">
        <f t="shared" si="5"/>
        <v>1092</v>
      </c>
      <c r="J23" s="133" t="s">
        <v>292</v>
      </c>
      <c r="K23" s="147" t="s">
        <v>284</v>
      </c>
      <c r="L23" s="135" t="s">
        <v>293</v>
      </c>
      <c r="M23" s="137"/>
      <c r="N23" s="105" t="s">
        <v>21</v>
      </c>
      <c r="O23" s="63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5"/>
      <c r="AA23" s="63"/>
      <c r="AB23" s="64"/>
      <c r="AC23" s="83"/>
      <c r="AD23" s="83"/>
      <c r="AE23" s="83"/>
      <c r="AF23" s="64"/>
      <c r="AG23" s="64"/>
      <c r="AH23" s="64"/>
      <c r="AI23" s="61"/>
      <c r="AJ23" s="61"/>
      <c r="AK23" s="108"/>
      <c r="AL23" s="108"/>
      <c r="AN23" s="108"/>
      <c r="AO23" s="62"/>
      <c r="AP23" s="76"/>
      <c r="AQ23" s="62"/>
      <c r="AS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62"/>
      <c r="BJ23" s="108"/>
      <c r="BK23" s="108"/>
      <c r="BL23" s="108"/>
      <c r="BM23" s="61">
        <v>0.01</v>
      </c>
      <c r="BN23" s="65">
        <v>0.01</v>
      </c>
      <c r="BO23" s="63">
        <v>0.02</v>
      </c>
      <c r="BP23" s="64">
        <v>0.03</v>
      </c>
      <c r="BQ23" s="64">
        <v>0.03</v>
      </c>
      <c r="BR23" s="64">
        <v>0.03</v>
      </c>
      <c r="BS23" s="64">
        <v>0.03</v>
      </c>
      <c r="BT23" s="64">
        <v>0.02</v>
      </c>
      <c r="BU23" s="64">
        <v>0.02</v>
      </c>
      <c r="BV23" s="64">
        <v>0.02</v>
      </c>
      <c r="BW23" s="64">
        <v>0.02</v>
      </c>
      <c r="BX23" s="64">
        <v>0.02</v>
      </c>
      <c r="BY23" s="64">
        <v>0.02</v>
      </c>
      <c r="BZ23" s="65">
        <v>0.02</v>
      </c>
      <c r="CA23" s="63">
        <v>0.04</v>
      </c>
      <c r="CB23" s="64">
        <v>0.05</v>
      </c>
      <c r="CC23" s="64">
        <v>0.05</v>
      </c>
      <c r="CD23" s="64">
        <v>0.05</v>
      </c>
      <c r="CE23" s="64">
        <v>0.03</v>
      </c>
      <c r="CF23" s="64">
        <v>0.02</v>
      </c>
      <c r="CG23" s="64">
        <v>0.02</v>
      </c>
      <c r="CH23" s="64">
        <v>0.02</v>
      </c>
      <c r="CI23" s="64">
        <v>0.02</v>
      </c>
      <c r="CJ23" s="64">
        <v>0.02</v>
      </c>
      <c r="CK23" s="64">
        <v>0.02</v>
      </c>
      <c r="CL23" s="65">
        <v>0.02</v>
      </c>
      <c r="CM23" s="63">
        <v>0.04</v>
      </c>
      <c r="CN23" s="64">
        <v>0.05</v>
      </c>
      <c r="CO23" s="64">
        <v>0.05</v>
      </c>
      <c r="CP23" s="64">
        <v>0.05</v>
      </c>
      <c r="CQ23" s="64">
        <v>0.03</v>
      </c>
      <c r="CR23" s="64">
        <v>0.03</v>
      </c>
      <c r="CS23" s="64">
        <v>0.03</v>
      </c>
      <c r="CT23" s="64">
        <v>0.02</v>
      </c>
      <c r="CU23" s="64">
        <v>0.02</v>
      </c>
      <c r="CV23" s="64">
        <v>0.02</v>
      </c>
      <c r="CW23" s="64"/>
      <c r="CX23" s="64"/>
      <c r="CY23" s="64"/>
      <c r="CZ23" s="64"/>
      <c r="DA23" s="64"/>
      <c r="DB23" s="64"/>
      <c r="DC23" s="64"/>
      <c r="DD23" s="64"/>
      <c r="DE23" s="64"/>
      <c r="DF23" s="50" t="s">
        <v>21</v>
      </c>
      <c r="DG23" s="51">
        <f t="shared" si="0"/>
        <v>0.33999999999999997</v>
      </c>
      <c r="DH23" s="139" t="str">
        <f>IF(DG24&lt;DG23,"ATRASADA",IF(DG24=0,"OBRA A INICIAR",IF(DI23&gt;=1,"CONCLUÍDA",IF(DG24&gt;DG23,"ADIANTADA","CONFORME O PREVISTO"))))</f>
        <v>ATRASADA</v>
      </c>
      <c r="DI23" s="141">
        <f>SUM(O24:CH24,M23)</f>
        <v>0</v>
      </c>
    </row>
    <row r="24" spans="2:115" s="2" customFormat="1" ht="45" customHeight="1" thickBot="1" x14ac:dyDescent="0.3">
      <c r="B24" s="194"/>
      <c r="C24" s="169"/>
      <c r="D24" s="167"/>
      <c r="E24" s="168"/>
      <c r="F24" s="168"/>
      <c r="G24" s="166">
        <v>42036</v>
      </c>
      <c r="H24" s="166">
        <v>43131</v>
      </c>
      <c r="I24" s="162"/>
      <c r="J24" s="145" t="s">
        <v>264</v>
      </c>
      <c r="K24" s="147" t="s">
        <v>263</v>
      </c>
      <c r="L24" s="147" t="s">
        <v>261</v>
      </c>
      <c r="M24" s="148"/>
      <c r="N24" s="106" t="s">
        <v>22</v>
      </c>
      <c r="O24" s="66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7"/>
      <c r="AA24" s="66"/>
      <c r="AB24" s="61"/>
      <c r="AC24" s="81"/>
      <c r="AD24" s="81"/>
      <c r="AE24" s="81"/>
      <c r="AF24" s="61"/>
      <c r="AG24" s="61"/>
      <c r="AH24" s="61"/>
      <c r="AI24" s="61"/>
      <c r="AJ24" s="61"/>
      <c r="AK24" s="61"/>
      <c r="AL24" s="67"/>
      <c r="AM24" s="66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7"/>
      <c r="AY24" s="66"/>
      <c r="AZ24" s="61"/>
      <c r="BA24" s="61"/>
      <c r="BB24" s="61"/>
      <c r="BC24" s="61">
        <v>0</v>
      </c>
      <c r="BD24" s="61">
        <v>0</v>
      </c>
      <c r="BE24" s="61">
        <v>0</v>
      </c>
      <c r="BF24" s="61">
        <v>0</v>
      </c>
      <c r="BG24" s="61">
        <v>0</v>
      </c>
      <c r="BH24" s="61">
        <v>0</v>
      </c>
      <c r="BI24" s="61">
        <v>0</v>
      </c>
      <c r="BJ24" s="67">
        <v>0</v>
      </c>
      <c r="BK24" s="66">
        <v>0</v>
      </c>
      <c r="BL24" s="61">
        <v>0</v>
      </c>
      <c r="BM24" s="61">
        <v>0</v>
      </c>
      <c r="BN24" s="61">
        <v>0</v>
      </c>
      <c r="BO24" s="61">
        <v>0</v>
      </c>
      <c r="BP24" s="61">
        <v>0</v>
      </c>
      <c r="BQ24" s="61">
        <v>0</v>
      </c>
      <c r="BR24" s="61">
        <v>0</v>
      </c>
      <c r="BS24" s="61">
        <v>0</v>
      </c>
      <c r="BT24" s="61">
        <v>0</v>
      </c>
      <c r="BU24" s="61">
        <v>0</v>
      </c>
      <c r="BV24" s="67">
        <v>0</v>
      </c>
      <c r="BW24" s="66">
        <v>0</v>
      </c>
      <c r="BX24" s="61">
        <v>0</v>
      </c>
      <c r="BY24" s="61">
        <v>0</v>
      </c>
      <c r="BZ24" s="61">
        <v>0</v>
      </c>
      <c r="CA24" s="61">
        <v>0</v>
      </c>
      <c r="CB24" s="61"/>
      <c r="CC24" s="61"/>
      <c r="CD24" s="61"/>
      <c r="CE24" s="61"/>
      <c r="CF24" s="61"/>
      <c r="CG24" s="61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48" t="s">
        <v>22</v>
      </c>
      <c r="DG24" s="49">
        <f t="shared" si="0"/>
        <v>0</v>
      </c>
      <c r="DH24" s="149"/>
      <c r="DI24" s="131"/>
    </row>
    <row r="25" spans="2:115" s="2" customFormat="1" ht="45" customHeight="1" x14ac:dyDescent="0.25">
      <c r="B25" s="194"/>
      <c r="C25" s="169" t="s">
        <v>299</v>
      </c>
      <c r="D25" s="167" t="s">
        <v>143</v>
      </c>
      <c r="E25" s="168" t="s">
        <v>144</v>
      </c>
      <c r="F25" s="168" t="s">
        <v>145</v>
      </c>
      <c r="G25" s="166">
        <v>42887</v>
      </c>
      <c r="H25" s="166">
        <v>43979</v>
      </c>
      <c r="I25" s="162">
        <f t="shared" si="5"/>
        <v>1092</v>
      </c>
      <c r="J25" s="145" t="s">
        <v>270</v>
      </c>
      <c r="K25" s="147" t="s">
        <v>284</v>
      </c>
      <c r="L25" s="147" t="s">
        <v>296</v>
      </c>
      <c r="M25" s="148"/>
      <c r="N25" s="106" t="s">
        <v>21</v>
      </c>
      <c r="O25" s="66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7"/>
      <c r="AA25" s="66"/>
      <c r="AB25" s="61"/>
      <c r="AC25" s="81"/>
      <c r="AD25" s="81"/>
      <c r="AE25" s="81"/>
      <c r="AF25" s="61"/>
      <c r="AG25" s="61"/>
      <c r="AH25" s="61"/>
      <c r="AI25" s="61"/>
      <c r="AJ25" s="61"/>
      <c r="AK25" s="108"/>
      <c r="AL25" s="108"/>
      <c r="AM25" s="108"/>
      <c r="AN25" s="108"/>
      <c r="AO25" s="62"/>
      <c r="AP25" s="76"/>
      <c r="AQ25" s="62"/>
      <c r="AR25" s="108"/>
      <c r="AS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62"/>
      <c r="BK25" s="108"/>
      <c r="BL25" s="108"/>
      <c r="BM25" s="61">
        <v>0.01</v>
      </c>
      <c r="BN25" s="67">
        <v>0.01</v>
      </c>
      <c r="BO25" s="66">
        <v>0.02</v>
      </c>
      <c r="BP25" s="61">
        <v>0.03</v>
      </c>
      <c r="BQ25" s="61">
        <v>0.03</v>
      </c>
      <c r="BR25" s="61">
        <v>0.03</v>
      </c>
      <c r="BS25" s="61">
        <v>0.03</v>
      </c>
      <c r="BT25" s="61">
        <v>0.02</v>
      </c>
      <c r="BU25" s="61">
        <v>0.02</v>
      </c>
      <c r="BV25" s="61">
        <v>0.02</v>
      </c>
      <c r="BW25" s="61">
        <v>0.02</v>
      </c>
      <c r="BX25" s="61">
        <v>0.02</v>
      </c>
      <c r="BY25" s="61">
        <v>0.02</v>
      </c>
      <c r="BZ25" s="67">
        <v>0.02</v>
      </c>
      <c r="CA25" s="66">
        <v>0.04</v>
      </c>
      <c r="CB25" s="61">
        <v>0.05</v>
      </c>
      <c r="CC25" s="61">
        <v>0.05</v>
      </c>
      <c r="CD25" s="61">
        <v>0.05</v>
      </c>
      <c r="CE25" s="61">
        <v>0.03</v>
      </c>
      <c r="CF25" s="61">
        <v>0.02</v>
      </c>
      <c r="CG25" s="61">
        <v>0.02</v>
      </c>
      <c r="CH25" s="61">
        <v>0.02</v>
      </c>
      <c r="CI25" s="61">
        <v>0.02</v>
      </c>
      <c r="CJ25" s="61">
        <v>0.02</v>
      </c>
      <c r="CK25" s="61">
        <v>0.02</v>
      </c>
      <c r="CL25" s="67">
        <v>0.02</v>
      </c>
      <c r="CM25" s="66">
        <v>0.04</v>
      </c>
      <c r="CN25" s="61">
        <v>0.05</v>
      </c>
      <c r="CO25" s="61">
        <v>0.05</v>
      </c>
      <c r="CP25" s="61">
        <v>0.05</v>
      </c>
      <c r="CQ25" s="61">
        <v>0.03</v>
      </c>
      <c r="CR25" s="61">
        <v>0.03</v>
      </c>
      <c r="CS25" s="61">
        <v>0.03</v>
      </c>
      <c r="CT25" s="61">
        <v>0.02</v>
      </c>
      <c r="CU25" s="61">
        <v>0.02</v>
      </c>
      <c r="CV25" s="61">
        <v>0.02</v>
      </c>
      <c r="CW25" s="61"/>
      <c r="CX25" s="61"/>
      <c r="CY25" s="61"/>
      <c r="CZ25" s="61"/>
      <c r="DA25" s="61"/>
      <c r="DB25" s="61"/>
      <c r="DC25" s="61"/>
      <c r="DD25" s="61"/>
      <c r="DE25" s="61"/>
      <c r="DF25" s="48" t="s">
        <v>21</v>
      </c>
      <c r="DG25" s="51">
        <f t="shared" si="0"/>
        <v>0.33999999999999997</v>
      </c>
      <c r="DH25" s="149" t="str">
        <f>IF(DG26&lt;DG25,"ATRASADA",IF(DG26=0,"OBRA A INICIAR",IF(DI25&gt;=1,"CONCLUÍDA",IF(DG26&gt;DG25,"ADIANTADA","CONFORME O PREVISTO"))))</f>
        <v>ATRASADA</v>
      </c>
      <c r="DI25" s="131">
        <f>SUM(O26:CH26,M25)</f>
        <v>0</v>
      </c>
    </row>
    <row r="26" spans="2:115" s="2" customFormat="1" ht="45" customHeight="1" thickBot="1" x14ac:dyDescent="0.3">
      <c r="B26" s="194"/>
      <c r="C26" s="169"/>
      <c r="D26" s="167"/>
      <c r="E26" s="168"/>
      <c r="F26" s="168"/>
      <c r="G26" s="166">
        <v>42036</v>
      </c>
      <c r="H26" s="166">
        <v>43131</v>
      </c>
      <c r="I26" s="162"/>
      <c r="J26" s="145" t="s">
        <v>264</v>
      </c>
      <c r="K26" s="147" t="s">
        <v>263</v>
      </c>
      <c r="L26" s="147" t="s">
        <v>261</v>
      </c>
      <c r="M26" s="148"/>
      <c r="N26" s="106" t="s">
        <v>22</v>
      </c>
      <c r="O26" s="66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7"/>
      <c r="AA26" s="66"/>
      <c r="AB26" s="61"/>
      <c r="AC26" s="81"/>
      <c r="AD26" s="81"/>
      <c r="AE26" s="81"/>
      <c r="AF26" s="61"/>
      <c r="AG26" s="61"/>
      <c r="AH26" s="61"/>
      <c r="AI26" s="61"/>
      <c r="AJ26" s="61"/>
      <c r="AK26" s="61"/>
      <c r="AL26" s="67"/>
      <c r="AM26" s="66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7"/>
      <c r="AY26" s="66"/>
      <c r="AZ26" s="61"/>
      <c r="BA26" s="61"/>
      <c r="BB26" s="61"/>
      <c r="BC26" s="61">
        <v>0</v>
      </c>
      <c r="BD26" s="61">
        <v>0</v>
      </c>
      <c r="BE26" s="61">
        <v>0</v>
      </c>
      <c r="BF26" s="61">
        <v>0</v>
      </c>
      <c r="BG26" s="61">
        <v>0</v>
      </c>
      <c r="BH26" s="61">
        <v>0</v>
      </c>
      <c r="BI26" s="61">
        <v>0</v>
      </c>
      <c r="BJ26" s="67">
        <v>0</v>
      </c>
      <c r="BK26" s="66">
        <v>0</v>
      </c>
      <c r="BL26" s="61">
        <v>0</v>
      </c>
      <c r="BM26" s="61">
        <v>0</v>
      </c>
      <c r="BN26" s="61">
        <v>0</v>
      </c>
      <c r="BO26" s="61">
        <v>0</v>
      </c>
      <c r="BP26" s="61">
        <v>0</v>
      </c>
      <c r="BQ26" s="61">
        <v>0</v>
      </c>
      <c r="BR26" s="61">
        <v>0</v>
      </c>
      <c r="BS26" s="61">
        <v>0</v>
      </c>
      <c r="BT26" s="61">
        <v>0</v>
      </c>
      <c r="BU26" s="61">
        <v>0</v>
      </c>
      <c r="BV26" s="67">
        <v>0</v>
      </c>
      <c r="BW26" s="66">
        <v>0</v>
      </c>
      <c r="BX26" s="61">
        <v>0</v>
      </c>
      <c r="BY26" s="61">
        <v>0</v>
      </c>
      <c r="BZ26" s="61">
        <v>0</v>
      </c>
      <c r="CA26" s="61">
        <v>0</v>
      </c>
      <c r="CB26" s="61"/>
      <c r="CC26" s="61"/>
      <c r="CD26" s="61"/>
      <c r="CE26" s="61"/>
      <c r="CF26" s="61"/>
      <c r="CG26" s="61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48" t="s">
        <v>22</v>
      </c>
      <c r="DG26" s="49">
        <f t="shared" si="0"/>
        <v>0</v>
      </c>
      <c r="DH26" s="149"/>
      <c r="DI26" s="131"/>
    </row>
    <row r="27" spans="2:115" s="2" customFormat="1" ht="45" customHeight="1" x14ac:dyDescent="0.25">
      <c r="B27" s="194"/>
      <c r="C27" s="169" t="s">
        <v>300</v>
      </c>
      <c r="D27" s="167" t="s">
        <v>298</v>
      </c>
      <c r="E27" s="168" t="s">
        <v>146</v>
      </c>
      <c r="F27" s="168" t="s">
        <v>147</v>
      </c>
      <c r="G27" s="166">
        <v>42887</v>
      </c>
      <c r="H27" s="166">
        <v>43613</v>
      </c>
      <c r="I27" s="162">
        <f t="shared" si="5"/>
        <v>726</v>
      </c>
      <c r="J27" s="145" t="s">
        <v>270</v>
      </c>
      <c r="K27" s="147" t="s">
        <v>284</v>
      </c>
      <c r="L27" s="147" t="s">
        <v>294</v>
      </c>
      <c r="M27" s="148"/>
      <c r="N27" s="106" t="s">
        <v>21</v>
      </c>
      <c r="O27" s="66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7"/>
      <c r="AA27" s="66"/>
      <c r="AB27" s="61"/>
      <c r="AC27" s="81"/>
      <c r="AD27" s="81"/>
      <c r="AE27" s="81"/>
      <c r="AF27" s="61"/>
      <c r="AG27" s="61"/>
      <c r="AH27" s="61"/>
      <c r="AI27" s="61"/>
      <c r="AJ27" s="61"/>
      <c r="AK27" s="108"/>
      <c r="AL27" s="108"/>
      <c r="AM27" s="108"/>
      <c r="AO27" s="62"/>
      <c r="AP27" s="76"/>
      <c r="AQ27" s="62"/>
      <c r="AR27" s="108"/>
      <c r="AS27" s="108"/>
      <c r="AT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62"/>
      <c r="BK27" s="108"/>
      <c r="BL27" s="108"/>
      <c r="BM27" s="61">
        <v>0.01</v>
      </c>
      <c r="BN27" s="67">
        <v>0.03</v>
      </c>
      <c r="BO27" s="66">
        <v>0.04</v>
      </c>
      <c r="BP27" s="61">
        <v>0.05</v>
      </c>
      <c r="BQ27" s="61">
        <v>0.06</v>
      </c>
      <c r="BR27" s="61">
        <v>0.06</v>
      </c>
      <c r="BS27" s="61">
        <v>0.04</v>
      </c>
      <c r="BT27" s="61">
        <v>0.04</v>
      </c>
      <c r="BU27" s="61">
        <v>0.03</v>
      </c>
      <c r="BV27" s="61">
        <v>0.03</v>
      </c>
      <c r="BW27" s="61">
        <v>0.03</v>
      </c>
      <c r="BX27" s="61">
        <v>0.03</v>
      </c>
      <c r="BY27" s="61">
        <v>0.04</v>
      </c>
      <c r="BZ27" s="67">
        <v>0.04</v>
      </c>
      <c r="CA27" s="66">
        <v>0.06</v>
      </c>
      <c r="CB27" s="61">
        <v>0.06</v>
      </c>
      <c r="CC27" s="61">
        <v>0.06</v>
      </c>
      <c r="CD27" s="61">
        <v>0.06</v>
      </c>
      <c r="CE27" s="61">
        <v>0.04</v>
      </c>
      <c r="CF27" s="61">
        <v>0.04</v>
      </c>
      <c r="CG27" s="61">
        <v>0.04</v>
      </c>
      <c r="CH27" s="61">
        <v>0.04</v>
      </c>
      <c r="CI27" s="61">
        <v>0.04</v>
      </c>
      <c r="CJ27" s="61">
        <v>0.03</v>
      </c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48" t="s">
        <v>21</v>
      </c>
      <c r="DG27" s="51">
        <f t="shared" si="0"/>
        <v>0.59000000000000008</v>
      </c>
      <c r="DH27" s="149" t="str">
        <f>IF(DG28&lt;DG27,"ATRASADA",IF(DG28=0,"OBRA A INICIAR",IF(DI27&gt;=1,"CONCLUÍDA",IF(DG28&gt;DG27,"ADIANTADA","CONFORME O PREVISTO"))))</f>
        <v>ATRASADA</v>
      </c>
      <c r="DI27" s="131">
        <f>SUM(O28:CH28,M27)</f>
        <v>0</v>
      </c>
    </row>
    <row r="28" spans="2:115" s="2" customFormat="1" ht="45" customHeight="1" thickBot="1" x14ac:dyDescent="0.3">
      <c r="B28" s="195"/>
      <c r="C28" s="170"/>
      <c r="D28" s="171"/>
      <c r="E28" s="172"/>
      <c r="F28" s="172"/>
      <c r="G28" s="173">
        <v>42036</v>
      </c>
      <c r="H28" s="173">
        <v>42766</v>
      </c>
      <c r="I28" s="174"/>
      <c r="J28" s="134" t="s">
        <v>264</v>
      </c>
      <c r="K28" s="147" t="s">
        <v>263</v>
      </c>
      <c r="L28" s="136" t="s">
        <v>261</v>
      </c>
      <c r="M28" s="138"/>
      <c r="N28" s="107" t="s">
        <v>22</v>
      </c>
      <c r="O28" s="68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70"/>
      <c r="AA28" s="68"/>
      <c r="AB28" s="69"/>
      <c r="AC28" s="85"/>
      <c r="AD28" s="85"/>
      <c r="AE28" s="85"/>
      <c r="AF28" s="69"/>
      <c r="AG28" s="69"/>
      <c r="AH28" s="69"/>
      <c r="AI28" s="69"/>
      <c r="AJ28" s="69"/>
      <c r="AK28" s="79"/>
      <c r="AL28" s="80"/>
      <c r="AM28" s="10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70"/>
      <c r="AY28" s="68"/>
      <c r="AZ28" s="69"/>
      <c r="BA28" s="69"/>
      <c r="BB28" s="69"/>
      <c r="BC28" s="69">
        <v>0</v>
      </c>
      <c r="BD28" s="69">
        <v>0</v>
      </c>
      <c r="BE28" s="69">
        <v>0</v>
      </c>
      <c r="BF28" s="69">
        <v>0</v>
      </c>
      <c r="BG28" s="69">
        <v>0</v>
      </c>
      <c r="BH28" s="69">
        <v>0</v>
      </c>
      <c r="BI28" s="69">
        <v>0</v>
      </c>
      <c r="BJ28" s="70">
        <v>0</v>
      </c>
      <c r="BK28" s="68">
        <v>0</v>
      </c>
      <c r="BL28" s="69">
        <v>0</v>
      </c>
      <c r="BM28" s="69">
        <v>0</v>
      </c>
      <c r="BN28" s="69">
        <v>0</v>
      </c>
      <c r="BO28" s="69">
        <v>0</v>
      </c>
      <c r="BP28" s="69">
        <v>0</v>
      </c>
      <c r="BQ28" s="69">
        <v>0</v>
      </c>
      <c r="BR28" s="69">
        <v>0</v>
      </c>
      <c r="BS28" s="69">
        <v>0</v>
      </c>
      <c r="BT28" s="69">
        <v>0</v>
      </c>
      <c r="BU28" s="69">
        <v>0</v>
      </c>
      <c r="BV28" s="70">
        <v>0</v>
      </c>
      <c r="BW28" s="68">
        <v>0</v>
      </c>
      <c r="BX28" s="69">
        <v>0</v>
      </c>
      <c r="BY28" s="69">
        <v>0</v>
      </c>
      <c r="BZ28" s="69">
        <v>0</v>
      </c>
      <c r="CA28" s="69">
        <v>0</v>
      </c>
      <c r="CB28" s="69"/>
      <c r="CC28" s="69"/>
      <c r="CD28" s="69"/>
      <c r="CE28" s="69"/>
      <c r="CF28" s="69"/>
      <c r="CG28" s="69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52" t="s">
        <v>22</v>
      </c>
      <c r="DG28" s="49">
        <f t="shared" si="0"/>
        <v>0</v>
      </c>
      <c r="DH28" s="140"/>
      <c r="DI28" s="132"/>
    </row>
    <row r="29" spans="2:115" s="2" customFormat="1" ht="45" customHeight="1" x14ac:dyDescent="0.25">
      <c r="B29" s="175" t="s">
        <v>245</v>
      </c>
      <c r="C29" s="185" t="s">
        <v>148</v>
      </c>
      <c r="D29" s="180" t="s">
        <v>149</v>
      </c>
      <c r="E29" s="187" t="s">
        <v>290</v>
      </c>
      <c r="F29" s="187" t="s">
        <v>291</v>
      </c>
      <c r="G29" s="178"/>
      <c r="H29" s="178"/>
      <c r="I29" s="182"/>
      <c r="J29" s="133"/>
      <c r="K29" s="135"/>
      <c r="L29" s="135"/>
      <c r="M29" s="137"/>
      <c r="N29" s="105" t="s">
        <v>21</v>
      </c>
      <c r="O29" s="63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5"/>
      <c r="AA29" s="63"/>
      <c r="AB29" s="64"/>
      <c r="AC29" s="83"/>
      <c r="AD29" s="83"/>
      <c r="AE29" s="83"/>
      <c r="AF29" s="64"/>
      <c r="AG29" s="64"/>
      <c r="AH29" s="64"/>
      <c r="AI29" s="64"/>
      <c r="AJ29" s="64"/>
      <c r="AK29" s="108"/>
      <c r="AL29" s="108"/>
      <c r="AM29" s="108"/>
      <c r="AO29" s="61"/>
      <c r="AP29" s="65"/>
      <c r="AQ29" s="63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5"/>
      <c r="BK29" s="63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5"/>
      <c r="BW29" s="63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50"/>
      <c r="DG29" s="51"/>
      <c r="DH29" s="139"/>
      <c r="DI29" s="155"/>
      <c r="DJ29" s="126" t="s">
        <v>281</v>
      </c>
      <c r="DK29" s="126"/>
    </row>
    <row r="30" spans="2:115" s="2" customFormat="1" ht="45" customHeight="1" thickBot="1" x14ac:dyDescent="0.3">
      <c r="B30" s="177"/>
      <c r="C30" s="186"/>
      <c r="D30" s="181"/>
      <c r="E30" s="188"/>
      <c r="F30" s="188"/>
      <c r="G30" s="173"/>
      <c r="H30" s="173"/>
      <c r="I30" s="174"/>
      <c r="J30" s="134"/>
      <c r="K30" s="136"/>
      <c r="L30" s="136"/>
      <c r="M30" s="138"/>
      <c r="N30" s="107" t="s">
        <v>22</v>
      </c>
      <c r="O30" s="68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  <c r="AA30" s="68"/>
      <c r="AB30" s="69"/>
      <c r="AC30" s="85"/>
      <c r="AD30" s="85"/>
      <c r="AE30" s="85"/>
      <c r="AF30" s="69"/>
      <c r="AG30" s="69"/>
      <c r="AH30" s="69"/>
      <c r="AI30" s="69"/>
      <c r="AJ30" s="69"/>
      <c r="AK30" s="69"/>
      <c r="AL30" s="70"/>
      <c r="AM30" s="68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70"/>
      <c r="AY30" s="68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70"/>
      <c r="BK30" s="68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70"/>
      <c r="BW30" s="68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52"/>
      <c r="DG30" s="49"/>
      <c r="DH30" s="140"/>
      <c r="DI30" s="161"/>
      <c r="DJ30" s="126"/>
      <c r="DK30" s="126"/>
    </row>
    <row r="31" spans="2:115" s="2" customFormat="1" ht="45" customHeight="1" thickBot="1" x14ac:dyDescent="0.3">
      <c r="B31" s="163" t="s">
        <v>246</v>
      </c>
      <c r="C31" s="189" t="s">
        <v>151</v>
      </c>
      <c r="D31" s="190" t="s">
        <v>109</v>
      </c>
      <c r="E31" s="179" t="s">
        <v>205</v>
      </c>
      <c r="F31" s="179" t="s">
        <v>205</v>
      </c>
      <c r="G31" s="178">
        <v>41491</v>
      </c>
      <c r="H31" s="178">
        <v>41612</v>
      </c>
      <c r="I31" s="182">
        <f t="shared" si="5"/>
        <v>121</v>
      </c>
      <c r="J31" s="133" t="s">
        <v>270</v>
      </c>
      <c r="K31" s="135" t="s">
        <v>23</v>
      </c>
      <c r="L31" s="135" t="s">
        <v>272</v>
      </c>
      <c r="M31" s="137"/>
      <c r="N31" s="105" t="s">
        <v>21</v>
      </c>
      <c r="O31" s="63"/>
      <c r="P31" s="64"/>
      <c r="Q31" s="64"/>
      <c r="R31" s="64"/>
      <c r="S31" s="64">
        <v>0.39</v>
      </c>
      <c r="T31" s="64">
        <v>0.03</v>
      </c>
      <c r="U31" s="64">
        <v>0.27</v>
      </c>
      <c r="V31" s="64">
        <v>0.25</v>
      </c>
      <c r="W31" s="64">
        <v>0.06</v>
      </c>
      <c r="X31" s="64"/>
      <c r="Y31" s="64"/>
      <c r="Z31" s="65"/>
      <c r="AA31" s="63"/>
      <c r="AB31" s="64"/>
      <c r="AC31" s="83"/>
      <c r="AD31" s="83"/>
      <c r="AE31" s="83"/>
      <c r="AF31" s="64"/>
      <c r="AG31" s="64"/>
      <c r="AH31" s="64"/>
      <c r="AI31" s="64"/>
      <c r="AJ31" s="64"/>
      <c r="AK31" s="64"/>
      <c r="AL31" s="65"/>
      <c r="AM31" s="63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5"/>
      <c r="AY31" s="63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5"/>
      <c r="BK31" s="63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5"/>
      <c r="BW31" s="63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50" t="s">
        <v>21</v>
      </c>
      <c r="DG31" s="51">
        <f t="shared" si="0"/>
        <v>0.06</v>
      </c>
      <c r="DH31" s="139" t="str">
        <f>IF(DG32&lt;DG31,"ATRASADA",IF(DG32=0,"OBRA A INICIAR",IF(DI31&gt;=1,"CONCLUÍDA",IF(DG32&gt;DG31,"ADIANTADA","CONFORME O PREVISTO"))))</f>
        <v>CONCLUÍDA</v>
      </c>
      <c r="DI31" s="141">
        <f>SUM(O32:CH32,M31)</f>
        <v>1</v>
      </c>
    </row>
    <row r="32" spans="2:115" s="2" customFormat="1" ht="45" customHeight="1" thickBot="1" x14ac:dyDescent="0.3">
      <c r="B32" s="164"/>
      <c r="C32" s="169"/>
      <c r="D32" s="167"/>
      <c r="E32" s="168"/>
      <c r="F32" s="168"/>
      <c r="G32" s="166">
        <v>41491</v>
      </c>
      <c r="H32" s="166">
        <v>41612</v>
      </c>
      <c r="I32" s="162"/>
      <c r="J32" s="145" t="s">
        <v>257</v>
      </c>
      <c r="K32" s="147" t="s">
        <v>258</v>
      </c>
      <c r="L32" s="147" t="s">
        <v>41</v>
      </c>
      <c r="M32" s="148"/>
      <c r="N32" s="106" t="s">
        <v>22</v>
      </c>
      <c r="O32" s="66"/>
      <c r="P32" s="61"/>
      <c r="Q32" s="61"/>
      <c r="R32" s="61"/>
      <c r="S32" s="64">
        <v>0.39</v>
      </c>
      <c r="T32" s="64">
        <v>0.03</v>
      </c>
      <c r="U32" s="64">
        <v>0.27</v>
      </c>
      <c r="V32" s="64">
        <v>0.25</v>
      </c>
      <c r="W32" s="64">
        <v>0.06</v>
      </c>
      <c r="X32" s="61"/>
      <c r="Y32" s="61"/>
      <c r="Z32" s="67"/>
      <c r="AA32" s="66"/>
      <c r="AB32" s="61"/>
      <c r="AC32" s="81"/>
      <c r="AD32" s="81"/>
      <c r="AE32" s="81"/>
      <c r="AF32" s="61"/>
      <c r="AG32" s="61"/>
      <c r="AH32" s="61"/>
      <c r="AI32" s="61"/>
      <c r="AJ32" s="61"/>
      <c r="AK32" s="61"/>
      <c r="AL32" s="67"/>
      <c r="AM32" s="66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7"/>
      <c r="AY32" s="66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7"/>
      <c r="BK32" s="66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7"/>
      <c r="BW32" s="66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48" t="s">
        <v>22</v>
      </c>
      <c r="DG32" s="49">
        <f t="shared" si="0"/>
        <v>0.06</v>
      </c>
      <c r="DH32" s="149"/>
      <c r="DI32" s="131"/>
    </row>
    <row r="33" spans="2:118" s="2" customFormat="1" ht="45" customHeight="1" x14ac:dyDescent="0.25">
      <c r="B33" s="164"/>
      <c r="C33" s="169" t="s">
        <v>151</v>
      </c>
      <c r="D33" s="167" t="s">
        <v>206</v>
      </c>
      <c r="E33" s="168" t="s">
        <v>207</v>
      </c>
      <c r="F33" s="168" t="s">
        <v>207</v>
      </c>
      <c r="G33" s="166">
        <v>41533</v>
      </c>
      <c r="H33" s="166">
        <v>41593</v>
      </c>
      <c r="I33" s="162">
        <f t="shared" si="5"/>
        <v>60</v>
      </c>
      <c r="J33" s="145" t="s">
        <v>270</v>
      </c>
      <c r="K33" s="147" t="s">
        <v>23</v>
      </c>
      <c r="L33" s="147" t="s">
        <v>272</v>
      </c>
      <c r="M33" s="148"/>
      <c r="N33" s="106" t="s">
        <v>21</v>
      </c>
      <c r="O33" s="66"/>
      <c r="P33" s="61"/>
      <c r="Q33" s="61"/>
      <c r="R33" s="61"/>
      <c r="S33" s="61"/>
      <c r="T33" s="61">
        <v>0.44</v>
      </c>
      <c r="U33" s="61">
        <v>0.41</v>
      </c>
      <c r="V33" s="61">
        <v>0.15</v>
      </c>
      <c r="W33" s="61"/>
      <c r="X33" s="61"/>
      <c r="Y33" s="61"/>
      <c r="Z33" s="67"/>
      <c r="AA33" s="66"/>
      <c r="AB33" s="61"/>
      <c r="AC33" s="81"/>
      <c r="AD33" s="81"/>
      <c r="AE33" s="81"/>
      <c r="AF33" s="61"/>
      <c r="AG33" s="61"/>
      <c r="AH33" s="61"/>
      <c r="AI33" s="61"/>
      <c r="AJ33" s="61"/>
      <c r="AK33" s="61"/>
      <c r="AL33" s="67"/>
      <c r="AM33" s="66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7"/>
      <c r="AY33" s="66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7"/>
      <c r="BK33" s="66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7"/>
      <c r="BW33" s="66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48" t="s">
        <v>21</v>
      </c>
      <c r="DG33" s="51">
        <f t="shared" si="0"/>
        <v>0</v>
      </c>
      <c r="DH33" s="157" t="str">
        <f>IF(DG34&lt;DG33,"ATRASADA",IF(DI33&gt;=1,"CONCLUÍDA",IF(DG34&gt;DG33,"ADIANTADA",IF(DG34=0,"OBRA A INICIAR","CONFORME O PREVISTO"))))</f>
        <v>CONCLUÍDA</v>
      </c>
      <c r="DI33" s="131">
        <f>SUM(O34:CH34,M33)</f>
        <v>1</v>
      </c>
      <c r="DJ33" s="76"/>
      <c r="DK33" s="76"/>
      <c r="DL33" s="76"/>
      <c r="DM33" s="76"/>
      <c r="DN33" s="76"/>
    </row>
    <row r="34" spans="2:118" s="2" customFormat="1" ht="45" customHeight="1" thickBot="1" x14ac:dyDescent="0.3">
      <c r="B34" s="164"/>
      <c r="C34" s="169"/>
      <c r="D34" s="167"/>
      <c r="E34" s="168"/>
      <c r="F34" s="168"/>
      <c r="G34" s="166">
        <v>41533</v>
      </c>
      <c r="H34" s="166">
        <v>41593</v>
      </c>
      <c r="I34" s="162"/>
      <c r="J34" s="145" t="s">
        <v>257</v>
      </c>
      <c r="K34" s="147" t="s">
        <v>258</v>
      </c>
      <c r="L34" s="147" t="s">
        <v>41</v>
      </c>
      <c r="M34" s="148"/>
      <c r="N34" s="106" t="s">
        <v>22</v>
      </c>
      <c r="O34" s="66"/>
      <c r="P34" s="61"/>
      <c r="Q34" s="61"/>
      <c r="R34" s="61"/>
      <c r="S34" s="61"/>
      <c r="T34" s="61">
        <v>0.44</v>
      </c>
      <c r="U34" s="61">
        <v>0.41</v>
      </c>
      <c r="V34" s="61">
        <v>0.15</v>
      </c>
      <c r="W34" s="61"/>
      <c r="X34" s="61"/>
      <c r="Y34" s="61"/>
      <c r="Z34" s="67"/>
      <c r="AA34" s="66"/>
      <c r="AB34" s="61"/>
      <c r="AC34" s="81"/>
      <c r="AD34" s="81"/>
      <c r="AE34" s="81"/>
      <c r="AF34" s="61"/>
      <c r="AG34" s="61"/>
      <c r="AH34" s="61"/>
      <c r="AI34" s="61"/>
      <c r="AJ34" s="61"/>
      <c r="AK34" s="61"/>
      <c r="AL34" s="67"/>
      <c r="AM34" s="66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7"/>
      <c r="AY34" s="66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7"/>
      <c r="BK34" s="66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7"/>
      <c r="BW34" s="66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48" t="s">
        <v>22</v>
      </c>
      <c r="DG34" s="49">
        <f t="shared" si="0"/>
        <v>0</v>
      </c>
      <c r="DH34" s="158"/>
      <c r="DI34" s="131"/>
      <c r="DJ34" s="76"/>
      <c r="DK34" s="76"/>
      <c r="DL34" s="76"/>
      <c r="DM34" s="76"/>
      <c r="DN34" s="76"/>
    </row>
    <row r="35" spans="2:118" s="2" customFormat="1" ht="45" customHeight="1" x14ac:dyDescent="0.25">
      <c r="B35" s="164"/>
      <c r="C35" s="169" t="s">
        <v>151</v>
      </c>
      <c r="D35" s="167" t="s">
        <v>152</v>
      </c>
      <c r="E35" s="168" t="s">
        <v>153</v>
      </c>
      <c r="F35" s="168" t="s">
        <v>153</v>
      </c>
      <c r="G35" s="166">
        <v>41730</v>
      </c>
      <c r="H35" s="166">
        <v>41790</v>
      </c>
      <c r="I35" s="162">
        <f t="shared" si="5"/>
        <v>60</v>
      </c>
      <c r="J35" s="145" t="s">
        <v>270</v>
      </c>
      <c r="K35" s="147" t="s">
        <v>23</v>
      </c>
      <c r="L35" s="147" t="s">
        <v>272</v>
      </c>
      <c r="M35" s="148"/>
      <c r="N35" s="106" t="s">
        <v>21</v>
      </c>
      <c r="O35" s="66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7"/>
      <c r="AA35" s="66">
        <v>0.5</v>
      </c>
      <c r="AB35" s="61">
        <v>0.5</v>
      </c>
      <c r="AC35" s="81"/>
      <c r="AD35" s="81"/>
      <c r="AE35" s="81"/>
      <c r="AF35" s="61"/>
      <c r="AG35" s="61"/>
      <c r="AH35" s="61"/>
      <c r="AI35" s="61"/>
      <c r="AJ35" s="61"/>
      <c r="AK35" s="61"/>
      <c r="AL35" s="67"/>
      <c r="AM35" s="66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7"/>
      <c r="AY35" s="66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7"/>
      <c r="BK35" s="66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7"/>
      <c r="BW35" s="66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48" t="s">
        <v>21</v>
      </c>
      <c r="DG35" s="51">
        <f t="shared" si="0"/>
        <v>1</v>
      </c>
      <c r="DH35" s="149" t="str">
        <f>IF(DG36&lt;DG35,"ATRASADA",IF(DG36=0,"OBRA A INICIAR",IF(DI35&gt;=1,"CONCLUÍDA",IF(DG36&gt;DG35,"ADIANTADA","CONFORME O PREVISTO"))))</f>
        <v>CONCLUÍDA</v>
      </c>
      <c r="DI35" s="131">
        <f>SUM(O36:CH36,M35)</f>
        <v>1</v>
      </c>
    </row>
    <row r="36" spans="2:118" s="2" customFormat="1" ht="45" customHeight="1" thickBot="1" x14ac:dyDescent="0.3">
      <c r="B36" s="164"/>
      <c r="C36" s="169"/>
      <c r="D36" s="167"/>
      <c r="E36" s="168"/>
      <c r="F36" s="168"/>
      <c r="G36" s="166">
        <v>41730</v>
      </c>
      <c r="H36" s="166">
        <v>41790</v>
      </c>
      <c r="I36" s="162"/>
      <c r="J36" s="145" t="s">
        <v>257</v>
      </c>
      <c r="K36" s="147" t="s">
        <v>258</v>
      </c>
      <c r="L36" s="147" t="s">
        <v>41</v>
      </c>
      <c r="M36" s="148"/>
      <c r="N36" s="106" t="s">
        <v>22</v>
      </c>
      <c r="O36" s="66"/>
      <c r="P36" s="61"/>
      <c r="Q36" s="61"/>
      <c r="R36" s="61"/>
      <c r="S36" s="61"/>
      <c r="T36" s="61"/>
      <c r="U36" s="61"/>
      <c r="V36" s="61"/>
      <c r="W36" s="61"/>
      <c r="X36" s="61"/>
      <c r="Y36" s="61">
        <v>0.11</v>
      </c>
      <c r="Z36" s="67">
        <v>0.56999999999999995</v>
      </c>
      <c r="AA36" s="66">
        <v>0.05</v>
      </c>
      <c r="AB36" s="61">
        <v>0.27</v>
      </c>
      <c r="AC36" s="81"/>
      <c r="AD36" s="81"/>
      <c r="AE36" s="81"/>
      <c r="AF36" s="61"/>
      <c r="AG36" s="61"/>
      <c r="AH36" s="61"/>
      <c r="AI36" s="61"/>
      <c r="AJ36" s="61"/>
      <c r="AK36" s="61"/>
      <c r="AL36" s="67"/>
      <c r="AM36" s="66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7"/>
      <c r="AY36" s="66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7"/>
      <c r="BK36" s="66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7"/>
      <c r="BW36" s="66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48" t="s">
        <v>22</v>
      </c>
      <c r="DG36" s="49">
        <f t="shared" si="0"/>
        <v>1</v>
      </c>
      <c r="DH36" s="149"/>
      <c r="DI36" s="131"/>
    </row>
    <row r="37" spans="2:118" s="2" customFormat="1" ht="45" customHeight="1" x14ac:dyDescent="0.25">
      <c r="B37" s="164"/>
      <c r="C37" s="169" t="s">
        <v>151</v>
      </c>
      <c r="D37" s="167" t="s">
        <v>154</v>
      </c>
      <c r="E37" s="168" t="s">
        <v>155</v>
      </c>
      <c r="F37" s="168" t="s">
        <v>155</v>
      </c>
      <c r="G37" s="166">
        <v>41821</v>
      </c>
      <c r="H37" s="166">
        <v>41789</v>
      </c>
      <c r="I37" s="162">
        <f t="shared" si="5"/>
        <v>-32</v>
      </c>
      <c r="J37" s="145" t="s">
        <v>270</v>
      </c>
      <c r="K37" s="147" t="s">
        <v>23</v>
      </c>
      <c r="L37" s="147" t="s">
        <v>272</v>
      </c>
      <c r="M37" s="148"/>
      <c r="N37" s="106" t="s">
        <v>21</v>
      </c>
      <c r="O37" s="66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7"/>
      <c r="AA37" s="66"/>
      <c r="AB37" s="61">
        <v>1</v>
      </c>
      <c r="AC37" s="81"/>
      <c r="AD37" s="81"/>
      <c r="AE37" s="81"/>
      <c r="AF37" s="61"/>
      <c r="AG37" s="61"/>
      <c r="AH37" s="61"/>
      <c r="AI37" s="61"/>
      <c r="AJ37" s="61"/>
      <c r="AK37" s="61"/>
      <c r="AL37" s="67"/>
      <c r="AM37" s="66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7"/>
      <c r="AY37" s="66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7"/>
      <c r="BK37" s="66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7"/>
      <c r="BW37" s="66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48" t="s">
        <v>21</v>
      </c>
      <c r="DG37" s="51">
        <f t="shared" si="0"/>
        <v>1</v>
      </c>
      <c r="DH37" s="149" t="str">
        <f>IF(DG38&lt;DG37,"ATRASADA",IF(DG38=0,"OBRA A INICIAR",IF(DI37&gt;=1,"CONCLUÍDA",IF(DG38&gt;DG37,"ADIANTADA","CONFORME O PREVISTO"))))</f>
        <v>CONCLUÍDA</v>
      </c>
      <c r="DI37" s="131">
        <f>SUM(O38:CH38,M37)</f>
        <v>1</v>
      </c>
    </row>
    <row r="38" spans="2:118" s="2" customFormat="1" ht="45" customHeight="1" thickBot="1" x14ac:dyDescent="0.3">
      <c r="B38" s="164"/>
      <c r="C38" s="169"/>
      <c r="D38" s="167"/>
      <c r="E38" s="168"/>
      <c r="F38" s="168"/>
      <c r="G38" s="166">
        <v>41821</v>
      </c>
      <c r="H38" s="166">
        <v>41881</v>
      </c>
      <c r="I38" s="162"/>
      <c r="J38" s="145" t="s">
        <v>257</v>
      </c>
      <c r="K38" s="147" t="s">
        <v>258</v>
      </c>
      <c r="L38" s="147" t="s">
        <v>41</v>
      </c>
      <c r="M38" s="148"/>
      <c r="N38" s="106" t="s">
        <v>22</v>
      </c>
      <c r="O38" s="66"/>
      <c r="P38" s="61"/>
      <c r="Q38" s="61"/>
      <c r="R38" s="61"/>
      <c r="S38" s="61"/>
      <c r="T38" s="61"/>
      <c r="U38" s="61"/>
      <c r="V38" s="61"/>
      <c r="W38" s="61"/>
      <c r="X38" s="61"/>
      <c r="Y38" s="61">
        <v>0.09</v>
      </c>
      <c r="Z38" s="67">
        <v>0.61</v>
      </c>
      <c r="AA38" s="66">
        <v>0.15</v>
      </c>
      <c r="AB38" s="61">
        <v>0.15</v>
      </c>
      <c r="AC38" s="81"/>
      <c r="AD38" s="81"/>
      <c r="AE38" s="81"/>
      <c r="AF38" s="61"/>
      <c r="AG38" s="61"/>
      <c r="AH38" s="61"/>
      <c r="AI38" s="61"/>
      <c r="AJ38" s="61"/>
      <c r="AK38" s="61"/>
      <c r="AL38" s="67"/>
      <c r="AM38" s="66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7"/>
      <c r="AY38" s="66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7"/>
      <c r="BK38" s="66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7"/>
      <c r="BW38" s="66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48" t="s">
        <v>22</v>
      </c>
      <c r="DG38" s="49">
        <f t="shared" si="0"/>
        <v>1</v>
      </c>
      <c r="DH38" s="149"/>
      <c r="DI38" s="131"/>
    </row>
    <row r="39" spans="2:118" s="2" customFormat="1" ht="45" customHeight="1" x14ac:dyDescent="0.25">
      <c r="B39" s="164"/>
      <c r="C39" s="169" t="s">
        <v>151</v>
      </c>
      <c r="D39" s="167" t="s">
        <v>110</v>
      </c>
      <c r="E39" s="168" t="s">
        <v>208</v>
      </c>
      <c r="F39" s="168" t="s">
        <v>208</v>
      </c>
      <c r="G39" s="166">
        <v>41645</v>
      </c>
      <c r="H39" s="166">
        <v>41677</v>
      </c>
      <c r="I39" s="162">
        <f t="shared" si="5"/>
        <v>32</v>
      </c>
      <c r="J39" s="145" t="s">
        <v>270</v>
      </c>
      <c r="K39" s="147" t="s">
        <v>23</v>
      </c>
      <c r="L39" s="147" t="s">
        <v>272</v>
      </c>
      <c r="M39" s="148"/>
      <c r="N39" s="106" t="s">
        <v>21</v>
      </c>
      <c r="O39" s="66"/>
      <c r="P39" s="61"/>
      <c r="Q39" s="61"/>
      <c r="R39" s="61"/>
      <c r="S39" s="61"/>
      <c r="T39" s="61"/>
      <c r="U39" s="61"/>
      <c r="V39" s="61"/>
      <c r="W39" s="61"/>
      <c r="X39" s="61">
        <v>0.45</v>
      </c>
      <c r="Y39" s="61">
        <v>0.55000000000000004</v>
      </c>
      <c r="Z39" s="67"/>
      <c r="AA39" s="66"/>
      <c r="AB39" s="61"/>
      <c r="AC39" s="81"/>
      <c r="AD39" s="81"/>
      <c r="AE39" s="81"/>
      <c r="AF39" s="61"/>
      <c r="AG39" s="61"/>
      <c r="AH39" s="61"/>
      <c r="AI39" s="61"/>
      <c r="AJ39" s="61"/>
      <c r="AK39" s="61"/>
      <c r="AL39" s="67"/>
      <c r="AM39" s="66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7"/>
      <c r="AY39" s="66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7"/>
      <c r="BK39" s="66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7"/>
      <c r="BW39" s="66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48" t="s">
        <v>21</v>
      </c>
      <c r="DG39" s="51">
        <f t="shared" si="0"/>
        <v>1</v>
      </c>
      <c r="DH39" s="149" t="str">
        <f>IF(DG40&lt;DG39,"ATRASADA",IF(DG40=0,"OBRA A INICIAR",IF(DI39&gt;=1,"CONCLUÍDA",IF(DG40&gt;DG39,"ADIANTADA","CONFORME O PREVISTO"))))</f>
        <v>CONCLUÍDA</v>
      </c>
      <c r="DI39" s="131">
        <f>SUM(O40:CH40,M39)</f>
        <v>1</v>
      </c>
    </row>
    <row r="40" spans="2:118" s="2" customFormat="1" ht="45" customHeight="1" thickBot="1" x14ac:dyDescent="0.3">
      <c r="B40" s="164"/>
      <c r="C40" s="169"/>
      <c r="D40" s="167"/>
      <c r="E40" s="168"/>
      <c r="F40" s="168"/>
      <c r="G40" s="166">
        <v>41645</v>
      </c>
      <c r="H40" s="166">
        <v>41705</v>
      </c>
      <c r="I40" s="162"/>
      <c r="J40" s="145" t="s">
        <v>257</v>
      </c>
      <c r="K40" s="147" t="s">
        <v>258</v>
      </c>
      <c r="L40" s="147" t="s">
        <v>41</v>
      </c>
      <c r="M40" s="148"/>
      <c r="N40" s="106" t="s">
        <v>22</v>
      </c>
      <c r="O40" s="66"/>
      <c r="P40" s="61"/>
      <c r="Q40" s="61"/>
      <c r="R40" s="61"/>
      <c r="S40" s="61"/>
      <c r="T40" s="61"/>
      <c r="U40" s="61"/>
      <c r="V40" s="61"/>
      <c r="W40" s="61">
        <v>0.34</v>
      </c>
      <c r="X40" s="61">
        <v>0.35</v>
      </c>
      <c r="Y40" s="61">
        <v>0.31</v>
      </c>
      <c r="Z40" s="67"/>
      <c r="AA40" s="66"/>
      <c r="AB40" s="61"/>
      <c r="AC40" s="81"/>
      <c r="AD40" s="81"/>
      <c r="AE40" s="81"/>
      <c r="AF40" s="61"/>
      <c r="AG40" s="61"/>
      <c r="AH40" s="61"/>
      <c r="AI40" s="61"/>
      <c r="AJ40" s="61"/>
      <c r="AK40" s="61"/>
      <c r="AL40" s="67"/>
      <c r="AM40" s="66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7"/>
      <c r="AY40" s="66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7"/>
      <c r="BK40" s="66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7"/>
      <c r="BW40" s="66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48" t="s">
        <v>22</v>
      </c>
      <c r="DG40" s="49">
        <f t="shared" si="0"/>
        <v>1</v>
      </c>
      <c r="DH40" s="149"/>
      <c r="DI40" s="131"/>
    </row>
    <row r="41" spans="2:118" s="2" customFormat="1" ht="45" customHeight="1" x14ac:dyDescent="0.25">
      <c r="B41" s="164"/>
      <c r="C41" s="169" t="s">
        <v>151</v>
      </c>
      <c r="D41" s="167" t="s">
        <v>111</v>
      </c>
      <c r="E41" s="168" t="s">
        <v>209</v>
      </c>
      <c r="F41" s="168" t="s">
        <v>209</v>
      </c>
      <c r="G41" s="166">
        <v>41609</v>
      </c>
      <c r="H41" s="166">
        <v>41670</v>
      </c>
      <c r="I41" s="162">
        <f t="shared" si="5"/>
        <v>61</v>
      </c>
      <c r="J41" s="145" t="s">
        <v>270</v>
      </c>
      <c r="K41" s="147" t="s">
        <v>23</v>
      </c>
      <c r="L41" s="147" t="s">
        <v>272</v>
      </c>
      <c r="M41" s="148"/>
      <c r="N41" s="106" t="s">
        <v>21</v>
      </c>
      <c r="O41" s="66"/>
      <c r="P41" s="61"/>
      <c r="Q41" s="61"/>
      <c r="R41" s="61"/>
      <c r="S41" s="61"/>
      <c r="T41" s="61"/>
      <c r="U41" s="61"/>
      <c r="V41" s="61"/>
      <c r="W41" s="61">
        <v>0.5</v>
      </c>
      <c r="X41" s="61">
        <v>0.5</v>
      </c>
      <c r="Y41" s="61"/>
      <c r="Z41" s="67"/>
      <c r="AA41" s="66"/>
      <c r="AB41" s="61"/>
      <c r="AC41" s="81"/>
      <c r="AD41" s="81"/>
      <c r="AE41" s="81"/>
      <c r="AF41" s="61"/>
      <c r="AG41" s="61"/>
      <c r="AH41" s="61"/>
      <c r="AI41" s="61"/>
      <c r="AJ41" s="61"/>
      <c r="AK41" s="61"/>
      <c r="AL41" s="67"/>
      <c r="AM41" s="66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7"/>
      <c r="AY41" s="66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7"/>
      <c r="BK41" s="66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7"/>
      <c r="BW41" s="66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48" t="s">
        <v>21</v>
      </c>
      <c r="DG41" s="51">
        <f t="shared" si="0"/>
        <v>1</v>
      </c>
      <c r="DH41" s="149" t="str">
        <f>IF(DG42&lt;DG41,"ATRASADA",IF(DG42=0,"OBRA A INICIAR",IF(DI41&gt;=1,"CONCLUÍDA",IF(DG42&gt;DG41,"ADIANTADA","CONFORME O PREVISTO"))))</f>
        <v>CONCLUÍDA</v>
      </c>
      <c r="DI41" s="131">
        <f>SUM(O42:CH42,M41)</f>
        <v>1</v>
      </c>
    </row>
    <row r="42" spans="2:118" s="2" customFormat="1" ht="45" customHeight="1" thickBot="1" x14ac:dyDescent="0.3">
      <c r="B42" s="164"/>
      <c r="C42" s="169"/>
      <c r="D42" s="167"/>
      <c r="E42" s="168"/>
      <c r="F42" s="168"/>
      <c r="G42" s="166">
        <v>41668</v>
      </c>
      <c r="H42" s="166">
        <v>41729</v>
      </c>
      <c r="I42" s="162"/>
      <c r="J42" s="145" t="s">
        <v>257</v>
      </c>
      <c r="K42" s="147" t="s">
        <v>258</v>
      </c>
      <c r="L42" s="147" t="s">
        <v>41</v>
      </c>
      <c r="M42" s="148"/>
      <c r="N42" s="106" t="s">
        <v>22</v>
      </c>
      <c r="O42" s="66"/>
      <c r="P42" s="61"/>
      <c r="Q42" s="61"/>
      <c r="R42" s="61"/>
      <c r="S42" s="61"/>
      <c r="T42" s="61"/>
      <c r="U42" s="61"/>
      <c r="V42" s="61"/>
      <c r="W42" s="61">
        <v>0</v>
      </c>
      <c r="X42" s="61">
        <v>0.53</v>
      </c>
      <c r="Y42" s="61">
        <v>0.16</v>
      </c>
      <c r="Z42" s="67">
        <v>0.31</v>
      </c>
      <c r="AA42" s="66"/>
      <c r="AB42" s="61"/>
      <c r="AC42" s="81"/>
      <c r="AD42" s="81"/>
      <c r="AE42" s="81"/>
      <c r="AF42" s="61"/>
      <c r="AG42" s="61"/>
      <c r="AH42" s="61"/>
      <c r="AI42" s="61"/>
      <c r="AJ42" s="61"/>
      <c r="AK42" s="61"/>
      <c r="AL42" s="67"/>
      <c r="AM42" s="66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7"/>
      <c r="AY42" s="66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7"/>
      <c r="BK42" s="66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7"/>
      <c r="BW42" s="66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48" t="s">
        <v>22</v>
      </c>
      <c r="DG42" s="49">
        <f t="shared" si="0"/>
        <v>1</v>
      </c>
      <c r="DH42" s="149"/>
      <c r="DI42" s="131"/>
    </row>
    <row r="43" spans="2:118" s="2" customFormat="1" ht="45" customHeight="1" x14ac:dyDescent="0.25">
      <c r="B43" s="164"/>
      <c r="C43" s="169" t="s">
        <v>151</v>
      </c>
      <c r="D43" s="167" t="s">
        <v>112</v>
      </c>
      <c r="E43" s="168" t="s">
        <v>209</v>
      </c>
      <c r="F43" s="168" t="s">
        <v>209</v>
      </c>
      <c r="G43" s="166">
        <v>41671</v>
      </c>
      <c r="H43" s="166">
        <v>41729</v>
      </c>
      <c r="I43" s="162">
        <f t="shared" si="5"/>
        <v>58</v>
      </c>
      <c r="J43" s="145" t="s">
        <v>270</v>
      </c>
      <c r="K43" s="147" t="s">
        <v>23</v>
      </c>
      <c r="L43" s="147" t="s">
        <v>272</v>
      </c>
      <c r="M43" s="148"/>
      <c r="N43" s="106" t="s">
        <v>21</v>
      </c>
      <c r="O43" s="66"/>
      <c r="P43" s="61"/>
      <c r="Q43" s="61"/>
      <c r="R43" s="61"/>
      <c r="S43" s="61"/>
      <c r="T43" s="61"/>
      <c r="U43" s="61"/>
      <c r="V43" s="61"/>
      <c r="W43" s="61"/>
      <c r="X43" s="61"/>
      <c r="Y43" s="61">
        <v>0.5</v>
      </c>
      <c r="Z43" s="67">
        <v>0.5</v>
      </c>
      <c r="AA43" s="66"/>
      <c r="AB43" s="61"/>
      <c r="AC43" s="81"/>
      <c r="AD43" s="81"/>
      <c r="AE43" s="81"/>
      <c r="AF43" s="61"/>
      <c r="AG43" s="61"/>
      <c r="AH43" s="61"/>
      <c r="AI43" s="61"/>
      <c r="AJ43" s="61"/>
      <c r="AK43" s="61"/>
      <c r="AL43" s="67"/>
      <c r="AM43" s="66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7"/>
      <c r="AY43" s="66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7"/>
      <c r="BK43" s="66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7"/>
      <c r="BW43" s="66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48" t="s">
        <v>21</v>
      </c>
      <c r="DG43" s="51">
        <f t="shared" si="0"/>
        <v>1</v>
      </c>
      <c r="DH43" s="149" t="str">
        <f>IF(DG44&lt;DG43,"ATRASADA",IF(DG44=0,"OBRA A INICIAR",IF(DI43&gt;=1,"CONCLUÍDA",IF(DG44&gt;DG43,"ADIANTADA","CONFORME O PREVISTO"))))</f>
        <v>CONCLUÍDA</v>
      </c>
      <c r="DI43" s="131">
        <f>SUM(O44:CH44,M43)</f>
        <v>1</v>
      </c>
    </row>
    <row r="44" spans="2:118" s="2" customFormat="1" ht="45" customHeight="1" thickBot="1" x14ac:dyDescent="0.3">
      <c r="B44" s="164"/>
      <c r="C44" s="169"/>
      <c r="D44" s="167"/>
      <c r="E44" s="168"/>
      <c r="F44" s="168"/>
      <c r="G44" s="166">
        <v>41730</v>
      </c>
      <c r="H44" s="166">
        <v>41788</v>
      </c>
      <c r="I44" s="162"/>
      <c r="J44" s="145" t="s">
        <v>257</v>
      </c>
      <c r="K44" s="147" t="s">
        <v>258</v>
      </c>
      <c r="L44" s="147" t="s">
        <v>41</v>
      </c>
      <c r="M44" s="148"/>
      <c r="N44" s="106" t="s">
        <v>22</v>
      </c>
      <c r="O44" s="66"/>
      <c r="P44" s="61"/>
      <c r="Q44" s="61"/>
      <c r="R44" s="61"/>
      <c r="S44" s="61"/>
      <c r="T44" s="61"/>
      <c r="U44" s="61"/>
      <c r="V44" s="61"/>
      <c r="W44" s="61"/>
      <c r="X44" s="61">
        <v>0.4</v>
      </c>
      <c r="Y44" s="61">
        <v>0.3</v>
      </c>
      <c r="Z44" s="67">
        <v>0.3</v>
      </c>
      <c r="AA44" s="66"/>
      <c r="AB44" s="61"/>
      <c r="AC44" s="81"/>
      <c r="AD44" s="81"/>
      <c r="AE44" s="81"/>
      <c r="AF44" s="61"/>
      <c r="AG44" s="61"/>
      <c r="AH44" s="61"/>
      <c r="AI44" s="61"/>
      <c r="AJ44" s="61"/>
      <c r="AK44" s="61"/>
      <c r="AL44" s="67"/>
      <c r="AM44" s="66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7"/>
      <c r="AY44" s="66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7"/>
      <c r="BK44" s="66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7"/>
      <c r="BW44" s="66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48" t="s">
        <v>22</v>
      </c>
      <c r="DG44" s="49">
        <f t="shared" si="0"/>
        <v>1</v>
      </c>
      <c r="DH44" s="149"/>
      <c r="DI44" s="131"/>
    </row>
    <row r="45" spans="2:118" s="2" customFormat="1" ht="45" customHeight="1" x14ac:dyDescent="0.25">
      <c r="B45" s="164"/>
      <c r="C45" s="169" t="s">
        <v>151</v>
      </c>
      <c r="D45" s="167" t="s">
        <v>113</v>
      </c>
      <c r="E45" s="168" t="s">
        <v>210</v>
      </c>
      <c r="F45" s="168" t="s">
        <v>210</v>
      </c>
      <c r="G45" s="166">
        <v>41645</v>
      </c>
      <c r="H45" s="166">
        <v>41705</v>
      </c>
      <c r="I45" s="162">
        <f t="shared" si="5"/>
        <v>60</v>
      </c>
      <c r="J45" s="145" t="s">
        <v>270</v>
      </c>
      <c r="K45" s="147" t="s">
        <v>23</v>
      </c>
      <c r="L45" s="147" t="s">
        <v>272</v>
      </c>
      <c r="M45" s="148"/>
      <c r="N45" s="106" t="s">
        <v>21</v>
      </c>
      <c r="O45" s="66"/>
      <c r="P45" s="61"/>
      <c r="Q45" s="61"/>
      <c r="R45" s="61"/>
      <c r="S45" s="61"/>
      <c r="T45" s="61"/>
      <c r="U45" s="61"/>
      <c r="V45" s="61"/>
      <c r="W45" s="61"/>
      <c r="X45" s="61">
        <v>0.45</v>
      </c>
      <c r="Y45" s="61">
        <v>0.45</v>
      </c>
      <c r="Z45" s="67">
        <v>0.1</v>
      </c>
      <c r="AA45" s="66"/>
      <c r="AB45" s="61"/>
      <c r="AC45" s="81"/>
      <c r="AD45" s="81"/>
      <c r="AE45" s="81"/>
      <c r="AF45" s="61"/>
      <c r="AG45" s="61"/>
      <c r="AH45" s="61"/>
      <c r="AI45" s="61"/>
      <c r="AJ45" s="61"/>
      <c r="AK45" s="61"/>
      <c r="AL45" s="67"/>
      <c r="AM45" s="66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7"/>
      <c r="AY45" s="66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7"/>
      <c r="BK45" s="66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7"/>
      <c r="BW45" s="66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48" t="s">
        <v>21</v>
      </c>
      <c r="DG45" s="51">
        <f t="shared" si="0"/>
        <v>1</v>
      </c>
      <c r="DH45" s="149" t="str">
        <f>IF(DG46&lt;DG45,"ATRASADA",IF(DG46=0,"OBRA A INICIAR",IF(DI45&gt;=1,"CONCLUÍDA",IF(DG46&gt;DG45,"ADIANTADA","CONFORME O PREVISTO"))))</f>
        <v>CONCLUÍDA</v>
      </c>
      <c r="DI45" s="131">
        <f>SUM(O46:CH46,M45)</f>
        <v>1</v>
      </c>
    </row>
    <row r="46" spans="2:118" s="2" customFormat="1" ht="45" customHeight="1" thickBot="1" x14ac:dyDescent="0.3">
      <c r="B46" s="164"/>
      <c r="C46" s="169"/>
      <c r="D46" s="167"/>
      <c r="E46" s="168"/>
      <c r="F46" s="168"/>
      <c r="G46" s="166">
        <v>41645</v>
      </c>
      <c r="H46" s="166">
        <v>41705</v>
      </c>
      <c r="I46" s="162"/>
      <c r="J46" s="145" t="s">
        <v>257</v>
      </c>
      <c r="K46" s="147" t="s">
        <v>258</v>
      </c>
      <c r="L46" s="147" t="s">
        <v>41</v>
      </c>
      <c r="M46" s="148"/>
      <c r="N46" s="106" t="s">
        <v>22</v>
      </c>
      <c r="O46" s="66"/>
      <c r="P46" s="61"/>
      <c r="Q46" s="61"/>
      <c r="R46" s="61"/>
      <c r="S46" s="61"/>
      <c r="T46" s="61"/>
      <c r="U46" s="61"/>
      <c r="V46" s="61"/>
      <c r="W46" s="61"/>
      <c r="X46" s="61">
        <v>0.45</v>
      </c>
      <c r="Y46" s="61">
        <v>0.39</v>
      </c>
      <c r="Z46" s="67">
        <v>0.16</v>
      </c>
      <c r="AA46" s="66"/>
      <c r="AB46" s="61"/>
      <c r="AC46" s="81"/>
      <c r="AD46" s="81"/>
      <c r="AE46" s="81"/>
      <c r="AF46" s="61"/>
      <c r="AG46" s="61"/>
      <c r="AH46" s="61"/>
      <c r="AI46" s="61"/>
      <c r="AJ46" s="61"/>
      <c r="AK46" s="61"/>
      <c r="AL46" s="67"/>
      <c r="AM46" s="66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7"/>
      <c r="AY46" s="66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7"/>
      <c r="BK46" s="66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7"/>
      <c r="BW46" s="66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48" t="s">
        <v>22</v>
      </c>
      <c r="DG46" s="49">
        <f t="shared" si="0"/>
        <v>1</v>
      </c>
      <c r="DH46" s="149"/>
      <c r="DI46" s="131"/>
    </row>
    <row r="47" spans="2:118" s="2" customFormat="1" ht="45" customHeight="1" x14ac:dyDescent="0.25">
      <c r="B47" s="164"/>
      <c r="C47" s="169" t="s">
        <v>151</v>
      </c>
      <c r="D47" s="167" t="s">
        <v>156</v>
      </c>
      <c r="E47" s="168" t="s">
        <v>157</v>
      </c>
      <c r="F47" s="168" t="s">
        <v>157</v>
      </c>
      <c r="G47" s="166">
        <v>41730</v>
      </c>
      <c r="H47" s="166">
        <v>41850</v>
      </c>
      <c r="I47" s="162">
        <f t="shared" si="5"/>
        <v>120</v>
      </c>
      <c r="J47" s="145" t="s">
        <v>270</v>
      </c>
      <c r="K47" s="147" t="s">
        <v>23</v>
      </c>
      <c r="L47" s="147" t="s">
        <v>272</v>
      </c>
      <c r="M47" s="148"/>
      <c r="N47" s="106" t="s">
        <v>21</v>
      </c>
      <c r="O47" s="66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7"/>
      <c r="AA47" s="66"/>
      <c r="AB47" s="61"/>
      <c r="AC47" s="81"/>
      <c r="AD47" s="81">
        <v>1</v>
      </c>
      <c r="AE47" s="81"/>
      <c r="AF47" s="61"/>
      <c r="AG47" s="61"/>
      <c r="AH47" s="61"/>
      <c r="AI47" s="61"/>
      <c r="AJ47" s="61"/>
      <c r="AK47" s="61"/>
      <c r="AL47" s="67"/>
      <c r="AM47" s="66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7"/>
      <c r="AY47" s="66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7"/>
      <c r="BK47" s="66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7"/>
      <c r="BW47" s="66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48" t="s">
        <v>21</v>
      </c>
      <c r="DG47" s="51">
        <f t="shared" si="0"/>
        <v>1</v>
      </c>
      <c r="DH47" s="149" t="str">
        <f>IF(DG48&lt;DG47,"ATRASADA",IF(DG48=0,"OBRA A INICIAR",IF(DI47&gt;=1,"CONCLUÍDA",IF(DG48&gt;DG47,"ADIANTADA","CONFORME O PREVISTO"))))</f>
        <v>CONCLUÍDA</v>
      </c>
      <c r="DI47" s="131">
        <f>SUM(O48:CH48,M47)</f>
        <v>1</v>
      </c>
    </row>
    <row r="48" spans="2:118" s="2" customFormat="1" ht="45" customHeight="1" thickBot="1" x14ac:dyDescent="0.3">
      <c r="B48" s="164"/>
      <c r="C48" s="169"/>
      <c r="D48" s="167"/>
      <c r="E48" s="168"/>
      <c r="F48" s="168"/>
      <c r="G48" s="166">
        <v>26</v>
      </c>
      <c r="H48" s="166">
        <v>60</v>
      </c>
      <c r="I48" s="162"/>
      <c r="J48" s="145" t="s">
        <v>257</v>
      </c>
      <c r="K48" s="147" t="s">
        <v>258</v>
      </c>
      <c r="L48" s="147" t="s">
        <v>41</v>
      </c>
      <c r="M48" s="148"/>
      <c r="N48" s="106" t="s">
        <v>22</v>
      </c>
      <c r="O48" s="66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7"/>
      <c r="AA48" s="66">
        <v>0.67</v>
      </c>
      <c r="AB48" s="61">
        <v>0.15</v>
      </c>
      <c r="AC48" s="81">
        <v>0.14000000000000001</v>
      </c>
      <c r="AD48" s="81">
        <v>0.04</v>
      </c>
      <c r="AE48" s="81"/>
      <c r="AF48" s="61"/>
      <c r="AG48" s="61"/>
      <c r="AH48" s="61"/>
      <c r="AI48" s="61"/>
      <c r="AJ48" s="61"/>
      <c r="AK48" s="61"/>
      <c r="AL48" s="67"/>
      <c r="AM48" s="66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7"/>
      <c r="AY48" s="66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7"/>
      <c r="BK48" s="66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7"/>
      <c r="BW48" s="66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48" t="s">
        <v>22</v>
      </c>
      <c r="DG48" s="49">
        <f t="shared" si="0"/>
        <v>1</v>
      </c>
      <c r="DH48" s="149"/>
      <c r="DI48" s="131"/>
    </row>
    <row r="49" spans="2:118" s="2" customFormat="1" ht="45" customHeight="1" x14ac:dyDescent="0.25">
      <c r="B49" s="164"/>
      <c r="C49" s="169" t="s">
        <v>151</v>
      </c>
      <c r="D49" s="167" t="s">
        <v>114</v>
      </c>
      <c r="E49" s="168" t="s">
        <v>158</v>
      </c>
      <c r="F49" s="168" t="s">
        <v>158</v>
      </c>
      <c r="G49" s="166">
        <v>41760</v>
      </c>
      <c r="H49" s="166">
        <v>41820</v>
      </c>
      <c r="I49" s="162">
        <f t="shared" si="5"/>
        <v>60</v>
      </c>
      <c r="J49" s="145" t="s">
        <v>270</v>
      </c>
      <c r="K49" s="147" t="s">
        <v>23</v>
      </c>
      <c r="L49" s="147" t="s">
        <v>272</v>
      </c>
      <c r="M49" s="148"/>
      <c r="N49" s="106" t="s">
        <v>21</v>
      </c>
      <c r="O49" s="66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7"/>
      <c r="AA49" s="66"/>
      <c r="AB49" s="61">
        <v>0.5</v>
      </c>
      <c r="AC49" s="81">
        <v>0.5</v>
      </c>
      <c r="AD49" s="81"/>
      <c r="AE49" s="81"/>
      <c r="AF49" s="61"/>
      <c r="AG49" s="61"/>
      <c r="AH49" s="61"/>
      <c r="AI49" s="61"/>
      <c r="AJ49" s="61"/>
      <c r="AK49" s="61"/>
      <c r="AL49" s="67"/>
      <c r="AM49" s="66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7"/>
      <c r="AY49" s="66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7"/>
      <c r="BK49" s="66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7"/>
      <c r="BW49" s="66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48" t="s">
        <v>21</v>
      </c>
      <c r="DG49" s="51">
        <f t="shared" si="0"/>
        <v>1</v>
      </c>
      <c r="DH49" s="149" t="str">
        <f>IF(DG50&lt;DG49,"ATRASADA",IF(DG50=0,"OBRA A INICIAR",IF(DI49&gt;=1,"CONCLUÍDA",IF(DG50&gt;DG49,"ADIANTADA","CONFORME O PREVISTO"))))</f>
        <v>CONCLUÍDA</v>
      </c>
      <c r="DI49" s="131">
        <f>SUM(O50:CH50,M49)</f>
        <v>1</v>
      </c>
    </row>
    <row r="50" spans="2:118" s="2" customFormat="1" ht="45" customHeight="1" thickBot="1" x14ac:dyDescent="0.3">
      <c r="B50" s="164"/>
      <c r="C50" s="169"/>
      <c r="D50" s="167"/>
      <c r="E50" s="168"/>
      <c r="F50" s="168"/>
      <c r="G50" s="166">
        <v>41512</v>
      </c>
      <c r="H50" s="166">
        <v>41602</v>
      </c>
      <c r="I50" s="162"/>
      <c r="J50" s="145" t="s">
        <v>257</v>
      </c>
      <c r="K50" s="147" t="s">
        <v>258</v>
      </c>
      <c r="L50" s="147" t="s">
        <v>41</v>
      </c>
      <c r="M50" s="148"/>
      <c r="N50" s="106" t="s">
        <v>22</v>
      </c>
      <c r="O50" s="66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7"/>
      <c r="AA50" s="66">
        <v>0.8</v>
      </c>
      <c r="AB50" s="61">
        <v>0.2</v>
      </c>
      <c r="AC50" s="81"/>
      <c r="AD50" s="81"/>
      <c r="AE50" s="81"/>
      <c r="AF50" s="61"/>
      <c r="AG50" s="61"/>
      <c r="AH50" s="61"/>
      <c r="AI50" s="61"/>
      <c r="AJ50" s="61"/>
      <c r="AK50" s="61"/>
      <c r="AL50" s="67"/>
      <c r="AM50" s="66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7"/>
      <c r="AY50" s="66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7"/>
      <c r="BK50" s="66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7"/>
      <c r="BW50" s="66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48" t="s">
        <v>22</v>
      </c>
      <c r="DG50" s="49">
        <f t="shared" si="0"/>
        <v>1</v>
      </c>
      <c r="DH50" s="149"/>
      <c r="DI50" s="131"/>
    </row>
    <row r="51" spans="2:118" s="2" customFormat="1" ht="45" customHeight="1" x14ac:dyDescent="0.25">
      <c r="B51" s="164"/>
      <c r="C51" s="169" t="s">
        <v>151</v>
      </c>
      <c r="D51" s="167" t="s">
        <v>211</v>
      </c>
      <c r="E51" s="168" t="s">
        <v>212</v>
      </c>
      <c r="F51" s="168" t="s">
        <v>212</v>
      </c>
      <c r="G51" s="166">
        <v>41548</v>
      </c>
      <c r="H51" s="166">
        <v>41639</v>
      </c>
      <c r="I51" s="162">
        <f t="shared" si="5"/>
        <v>91</v>
      </c>
      <c r="J51" s="145" t="s">
        <v>270</v>
      </c>
      <c r="K51" s="147" t="s">
        <v>23</v>
      </c>
      <c r="L51" s="147" t="s">
        <v>272</v>
      </c>
      <c r="M51" s="148"/>
      <c r="N51" s="106" t="s">
        <v>21</v>
      </c>
      <c r="O51" s="66"/>
      <c r="P51" s="61"/>
      <c r="Q51" s="61"/>
      <c r="R51" s="61"/>
      <c r="S51" s="61"/>
      <c r="T51" s="61"/>
      <c r="U51" s="61">
        <v>0.17</v>
      </c>
      <c r="V51" s="61">
        <v>0.5</v>
      </c>
      <c r="W51" s="61">
        <v>0.33</v>
      </c>
      <c r="X51" s="61"/>
      <c r="Y51" s="61"/>
      <c r="Z51" s="67"/>
      <c r="AA51" s="66"/>
      <c r="AB51" s="61"/>
      <c r="AC51" s="81"/>
      <c r="AD51" s="81"/>
      <c r="AE51" s="81"/>
      <c r="AF51" s="61"/>
      <c r="AG51" s="61"/>
      <c r="AH51" s="61"/>
      <c r="AI51" s="61"/>
      <c r="AJ51" s="61"/>
      <c r="AK51" s="61"/>
      <c r="AL51" s="67"/>
      <c r="AM51" s="66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7"/>
      <c r="AY51" s="66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7"/>
      <c r="BK51" s="66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7"/>
      <c r="BW51" s="66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48" t="s">
        <v>21</v>
      </c>
      <c r="DG51" s="51">
        <f t="shared" si="0"/>
        <v>0.33</v>
      </c>
      <c r="DH51" s="149" t="str">
        <f>IF(DG52&lt;DG51,"ATRASADA",IF(DG52=0,"OBRA A INICIAR",IF(DI51&gt;=1,"CONCLUÍDA",IF(DG52&gt;DG51,"ADIANTADA","CONFORME O PREVISTO"))))</f>
        <v>CONCLUÍDA</v>
      </c>
      <c r="DI51" s="131">
        <f>SUM(O52:CH52,M51)</f>
        <v>1</v>
      </c>
    </row>
    <row r="52" spans="2:118" s="2" customFormat="1" ht="45" customHeight="1" thickBot="1" x14ac:dyDescent="0.3">
      <c r="B52" s="164"/>
      <c r="C52" s="169"/>
      <c r="D52" s="167"/>
      <c r="E52" s="168"/>
      <c r="F52" s="168"/>
      <c r="G52" s="166">
        <v>41491</v>
      </c>
      <c r="H52" s="166">
        <v>41613</v>
      </c>
      <c r="I52" s="162"/>
      <c r="J52" s="145" t="s">
        <v>257</v>
      </c>
      <c r="K52" s="147" t="s">
        <v>258</v>
      </c>
      <c r="L52" s="147" t="s">
        <v>41</v>
      </c>
      <c r="M52" s="148"/>
      <c r="N52" s="106" t="s">
        <v>22</v>
      </c>
      <c r="O52" s="66"/>
      <c r="P52" s="61"/>
      <c r="Q52" s="61"/>
      <c r="R52" s="61"/>
      <c r="S52" s="61"/>
      <c r="T52" s="61"/>
      <c r="U52" s="61">
        <v>0.17</v>
      </c>
      <c r="V52" s="61">
        <v>0.5</v>
      </c>
      <c r="W52" s="61">
        <v>0.33</v>
      </c>
      <c r="X52" s="61"/>
      <c r="Y52" s="61"/>
      <c r="Z52" s="67"/>
      <c r="AA52" s="66"/>
      <c r="AB52" s="61"/>
      <c r="AC52" s="81"/>
      <c r="AD52" s="81"/>
      <c r="AE52" s="81"/>
      <c r="AF52" s="61"/>
      <c r="AG52" s="61"/>
      <c r="AH52" s="61"/>
      <c r="AI52" s="61"/>
      <c r="AJ52" s="61"/>
      <c r="AK52" s="61"/>
      <c r="AL52" s="67"/>
      <c r="AM52" s="66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7"/>
      <c r="AY52" s="66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7"/>
      <c r="BK52" s="66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7"/>
      <c r="BW52" s="66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48" t="s">
        <v>22</v>
      </c>
      <c r="DG52" s="49">
        <f t="shared" si="0"/>
        <v>0.33</v>
      </c>
      <c r="DH52" s="149"/>
      <c r="DI52" s="131"/>
    </row>
    <row r="53" spans="2:118" s="2" customFormat="1" ht="45" customHeight="1" x14ac:dyDescent="0.25">
      <c r="B53" s="164"/>
      <c r="C53" s="169" t="s">
        <v>151</v>
      </c>
      <c r="D53" s="167" t="s">
        <v>213</v>
      </c>
      <c r="E53" s="168" t="s">
        <v>214</v>
      </c>
      <c r="F53" s="168" t="s">
        <v>214</v>
      </c>
      <c r="G53" s="166">
        <v>41501</v>
      </c>
      <c r="H53" s="166">
        <f>+G53+120</f>
        <v>41621</v>
      </c>
      <c r="I53" s="162">
        <f t="shared" si="5"/>
        <v>120</v>
      </c>
      <c r="J53" s="145" t="s">
        <v>270</v>
      </c>
      <c r="K53" s="147" t="s">
        <v>23</v>
      </c>
      <c r="L53" s="147" t="s">
        <v>272</v>
      </c>
      <c r="M53" s="148"/>
      <c r="N53" s="106" t="s">
        <v>21</v>
      </c>
      <c r="O53" s="66"/>
      <c r="P53" s="61"/>
      <c r="Q53" s="61"/>
      <c r="R53" s="61"/>
      <c r="S53" s="61">
        <v>0.12</v>
      </c>
      <c r="T53" s="61">
        <v>0.17</v>
      </c>
      <c r="U53" s="61">
        <v>0.24</v>
      </c>
      <c r="V53" s="61">
        <v>0.34</v>
      </c>
      <c r="W53" s="61">
        <v>0.13</v>
      </c>
      <c r="X53" s="61"/>
      <c r="Y53" s="61"/>
      <c r="Z53" s="67"/>
      <c r="AA53" s="66"/>
      <c r="AB53" s="61"/>
      <c r="AC53" s="81"/>
      <c r="AD53" s="81"/>
      <c r="AE53" s="81"/>
      <c r="AF53" s="61"/>
      <c r="AG53" s="61"/>
      <c r="AH53" s="61"/>
      <c r="AI53" s="61"/>
      <c r="AJ53" s="61"/>
      <c r="AK53" s="61"/>
      <c r="AL53" s="67"/>
      <c r="AM53" s="66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7"/>
      <c r="AY53" s="66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7"/>
      <c r="BK53" s="66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7"/>
      <c r="BW53" s="66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48" t="s">
        <v>21</v>
      </c>
      <c r="DG53" s="51">
        <f t="shared" si="0"/>
        <v>0.13</v>
      </c>
      <c r="DH53" s="149" t="str">
        <f>IF(DG54&lt;DG53,"ATRASADA",IF(DG54=0,"OBRA A INICIAR",IF(DI53&gt;=1,"CONCLUÍDA",IF(DG54&gt;DG53,"ADIANTADA","CONFORME O PREVISTO"))))</f>
        <v>CONCLUÍDA</v>
      </c>
      <c r="DI53" s="131">
        <f>SUM(O54:CH54,M53)</f>
        <v>1</v>
      </c>
    </row>
    <row r="54" spans="2:118" s="2" customFormat="1" ht="45" customHeight="1" thickBot="1" x14ac:dyDescent="0.3">
      <c r="B54" s="164"/>
      <c r="C54" s="169"/>
      <c r="D54" s="167"/>
      <c r="E54" s="168"/>
      <c r="F54" s="168"/>
      <c r="G54" s="166">
        <v>41501</v>
      </c>
      <c r="H54" s="166">
        <f>+G54+120</f>
        <v>41621</v>
      </c>
      <c r="I54" s="162"/>
      <c r="J54" s="145" t="s">
        <v>257</v>
      </c>
      <c r="K54" s="147" t="s">
        <v>258</v>
      </c>
      <c r="L54" s="147" t="s">
        <v>41</v>
      </c>
      <c r="M54" s="148"/>
      <c r="N54" s="106" t="s">
        <v>22</v>
      </c>
      <c r="O54" s="66"/>
      <c r="P54" s="61"/>
      <c r="Q54" s="61"/>
      <c r="R54" s="61"/>
      <c r="S54" s="61">
        <v>0.12</v>
      </c>
      <c r="T54" s="61">
        <v>0.17</v>
      </c>
      <c r="U54" s="61">
        <v>0.24</v>
      </c>
      <c r="V54" s="61">
        <v>0.34</v>
      </c>
      <c r="W54" s="61">
        <v>0.13</v>
      </c>
      <c r="X54" s="61"/>
      <c r="Y54" s="61"/>
      <c r="Z54" s="67"/>
      <c r="AA54" s="66"/>
      <c r="AB54" s="61"/>
      <c r="AC54" s="81"/>
      <c r="AD54" s="81"/>
      <c r="AE54" s="81"/>
      <c r="AF54" s="61"/>
      <c r="AG54" s="61"/>
      <c r="AH54" s="61"/>
      <c r="AI54" s="61"/>
      <c r="AJ54" s="61"/>
      <c r="AK54" s="61"/>
      <c r="AL54" s="67"/>
      <c r="AM54" s="66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7"/>
      <c r="AY54" s="66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7"/>
      <c r="BK54" s="66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7"/>
      <c r="BW54" s="66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48" t="s">
        <v>22</v>
      </c>
      <c r="DG54" s="49">
        <f t="shared" si="0"/>
        <v>0.13</v>
      </c>
      <c r="DH54" s="149"/>
      <c r="DI54" s="131"/>
    </row>
    <row r="55" spans="2:118" s="2" customFormat="1" ht="45" customHeight="1" x14ac:dyDescent="0.25">
      <c r="B55" s="164"/>
      <c r="C55" s="169" t="s">
        <v>151</v>
      </c>
      <c r="D55" s="167" t="s">
        <v>215</v>
      </c>
      <c r="E55" s="168" t="s">
        <v>216</v>
      </c>
      <c r="F55" s="168" t="s">
        <v>216</v>
      </c>
      <c r="G55" s="166">
        <f>'[1]MELHORIA DE ACESSOS'!$L$25</f>
        <v>41512</v>
      </c>
      <c r="H55" s="166">
        <f>'[1]MELHORIA DE ACESSOS'!$L$27</f>
        <v>41602</v>
      </c>
      <c r="I55" s="162">
        <f t="shared" si="5"/>
        <v>90</v>
      </c>
      <c r="J55" s="145" t="s">
        <v>270</v>
      </c>
      <c r="K55" s="147" t="s">
        <v>23</v>
      </c>
      <c r="L55" s="147" t="s">
        <v>272</v>
      </c>
      <c r="M55" s="148"/>
      <c r="N55" s="106" t="s">
        <v>21</v>
      </c>
      <c r="O55" s="66"/>
      <c r="P55" s="61"/>
      <c r="Q55" s="61"/>
      <c r="R55" s="61"/>
      <c r="S55" s="61">
        <v>0.16</v>
      </c>
      <c r="T55" s="61">
        <v>0.46</v>
      </c>
      <c r="U55" s="61">
        <v>0.38</v>
      </c>
      <c r="V55" s="61"/>
      <c r="W55" s="61"/>
      <c r="X55" s="61"/>
      <c r="Y55" s="61"/>
      <c r="Z55" s="67"/>
      <c r="AA55" s="66"/>
      <c r="AB55" s="61"/>
      <c r="AC55" s="81"/>
      <c r="AD55" s="81"/>
      <c r="AE55" s="81"/>
      <c r="AF55" s="61"/>
      <c r="AG55" s="61"/>
      <c r="AH55" s="61"/>
      <c r="AI55" s="61"/>
      <c r="AJ55" s="61"/>
      <c r="AK55" s="61"/>
      <c r="AL55" s="67"/>
      <c r="AM55" s="66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7"/>
      <c r="AY55" s="66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7"/>
      <c r="BK55" s="66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7"/>
      <c r="BW55" s="66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48" t="s">
        <v>21</v>
      </c>
      <c r="DG55" s="51">
        <f t="shared" si="0"/>
        <v>0</v>
      </c>
      <c r="DH55" s="157" t="str">
        <f>IF(DG56&lt;DG55,"ATRASADA",IF(DI55&gt;=1,"CONCLUÍDA",IF(DG56&gt;DG55,"ADIANTADA",IF(DG56=0,"OBRA A INICIAR","CONFORME O PREVISTO"))))</f>
        <v>CONCLUÍDA</v>
      </c>
      <c r="DI55" s="131">
        <f>SUM(O56:CH56,M55)</f>
        <v>1</v>
      </c>
      <c r="DJ55" s="76"/>
      <c r="DK55" s="76"/>
      <c r="DL55" s="76"/>
      <c r="DM55" s="76"/>
      <c r="DN55" s="76"/>
    </row>
    <row r="56" spans="2:118" s="2" customFormat="1" ht="45" customHeight="1" thickBot="1" x14ac:dyDescent="0.3">
      <c r="B56" s="164"/>
      <c r="C56" s="169"/>
      <c r="D56" s="167"/>
      <c r="E56" s="168"/>
      <c r="F56" s="168"/>
      <c r="G56" s="166">
        <f>'[1]MELHORIA DE ACESSOS'!$L$25</f>
        <v>41512</v>
      </c>
      <c r="H56" s="166">
        <f>'[1]MELHORIA DE ACESSOS'!$L$27</f>
        <v>41602</v>
      </c>
      <c r="I56" s="162"/>
      <c r="J56" s="145" t="s">
        <v>257</v>
      </c>
      <c r="K56" s="147" t="s">
        <v>258</v>
      </c>
      <c r="L56" s="147" t="s">
        <v>41</v>
      </c>
      <c r="M56" s="148"/>
      <c r="N56" s="106" t="s">
        <v>22</v>
      </c>
      <c r="O56" s="66"/>
      <c r="P56" s="61"/>
      <c r="Q56" s="61"/>
      <c r="R56" s="61"/>
      <c r="S56" s="61">
        <v>0.16</v>
      </c>
      <c r="T56" s="61">
        <v>0.46</v>
      </c>
      <c r="U56" s="61">
        <v>0.38</v>
      </c>
      <c r="V56" s="61"/>
      <c r="W56" s="61"/>
      <c r="X56" s="61"/>
      <c r="Y56" s="61"/>
      <c r="Z56" s="67"/>
      <c r="AA56" s="66"/>
      <c r="AB56" s="61"/>
      <c r="AC56" s="81"/>
      <c r="AD56" s="81"/>
      <c r="AE56" s="81"/>
      <c r="AF56" s="61"/>
      <c r="AG56" s="61"/>
      <c r="AH56" s="61"/>
      <c r="AI56" s="61"/>
      <c r="AJ56" s="61"/>
      <c r="AK56" s="61"/>
      <c r="AL56" s="67"/>
      <c r="AM56" s="66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7"/>
      <c r="AY56" s="66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7"/>
      <c r="BK56" s="66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7"/>
      <c r="BW56" s="66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48" t="s">
        <v>22</v>
      </c>
      <c r="DG56" s="49">
        <f t="shared" si="0"/>
        <v>0</v>
      </c>
      <c r="DH56" s="158"/>
      <c r="DI56" s="131"/>
      <c r="DJ56" s="76"/>
      <c r="DK56" s="76"/>
      <c r="DL56" s="76"/>
      <c r="DM56" s="76"/>
      <c r="DN56" s="76"/>
    </row>
    <row r="57" spans="2:118" s="2" customFormat="1" ht="45" customHeight="1" x14ac:dyDescent="0.25">
      <c r="B57" s="163" t="s">
        <v>247</v>
      </c>
      <c r="C57" s="189" t="s">
        <v>159</v>
      </c>
      <c r="D57" s="190" t="s">
        <v>160</v>
      </c>
      <c r="E57" s="179" t="s">
        <v>161</v>
      </c>
      <c r="F57" s="179" t="s">
        <v>161</v>
      </c>
      <c r="G57" s="178">
        <f>'[1]MELHORIA DE INTERSECÇÃO'!$C$22</f>
        <v>41734</v>
      </c>
      <c r="H57" s="178">
        <f>'[1]MELHORIA DE INTERSECÇÃO'!$C$24</f>
        <v>41976</v>
      </c>
      <c r="I57" s="182">
        <f t="shared" si="5"/>
        <v>242</v>
      </c>
      <c r="J57" s="145" t="s">
        <v>270</v>
      </c>
      <c r="K57" s="147" t="s">
        <v>23</v>
      </c>
      <c r="L57" s="135" t="s">
        <v>272</v>
      </c>
      <c r="M57" s="137"/>
      <c r="N57" s="105" t="s">
        <v>21</v>
      </c>
      <c r="O57" s="63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5"/>
      <c r="AA57" s="63">
        <v>0.09</v>
      </c>
      <c r="AB57" s="64">
        <v>0.1</v>
      </c>
      <c r="AC57" s="83">
        <v>0.21</v>
      </c>
      <c r="AD57" s="83">
        <v>0.21</v>
      </c>
      <c r="AE57" s="83">
        <v>0.12</v>
      </c>
      <c r="AF57" s="64">
        <v>0.12</v>
      </c>
      <c r="AG57" s="64">
        <v>0.1</v>
      </c>
      <c r="AH57" s="64">
        <v>0.05</v>
      </c>
      <c r="AI57" s="64"/>
      <c r="AJ57" s="64"/>
      <c r="AK57" s="64"/>
      <c r="AL57" s="65"/>
      <c r="AM57" s="63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5"/>
      <c r="AY57" s="63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5"/>
      <c r="BK57" s="63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5"/>
      <c r="BW57" s="63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50" t="s">
        <v>21</v>
      </c>
      <c r="DG57" s="51">
        <f t="shared" si="0"/>
        <v>1</v>
      </c>
      <c r="DH57" s="139" t="str">
        <f>IF(DG58&lt;DG57,"ATRASADA",IF(DG58=0,"OBRA A INICIAR",IF(DI57&gt;=1,"CONCLUÍDA",IF(DG58&gt;DG57,"ADIANTADA","CONFORME O PREVISTO"))))</f>
        <v>CONCLUÍDA</v>
      </c>
      <c r="DI57" s="141">
        <f>SUM(O58:CH58,M57)</f>
        <v>1</v>
      </c>
    </row>
    <row r="58" spans="2:118" s="2" customFormat="1" ht="45" customHeight="1" thickBot="1" x14ac:dyDescent="0.3">
      <c r="B58" s="164"/>
      <c r="C58" s="169"/>
      <c r="D58" s="167"/>
      <c r="E58" s="168"/>
      <c r="F58" s="168"/>
      <c r="G58" s="166">
        <f>'[1]MELHORIA DE INTERSECÇÃO'!$C$22</f>
        <v>41734</v>
      </c>
      <c r="H58" s="166">
        <f>'[1]MELHORIA DE INTERSECÇÃO'!$C$24</f>
        <v>41976</v>
      </c>
      <c r="I58" s="162"/>
      <c r="J58" s="145" t="s">
        <v>257</v>
      </c>
      <c r="K58" s="147" t="s">
        <v>258</v>
      </c>
      <c r="L58" s="147" t="s">
        <v>266</v>
      </c>
      <c r="M58" s="148"/>
      <c r="N58" s="106" t="s">
        <v>22</v>
      </c>
      <c r="O58" s="66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7"/>
      <c r="AA58" s="66">
        <v>0.09</v>
      </c>
      <c r="AB58" s="61">
        <v>0.35</v>
      </c>
      <c r="AC58" s="81">
        <v>0.31</v>
      </c>
      <c r="AD58" s="81">
        <v>0.01</v>
      </c>
      <c r="AE58" s="81">
        <v>0.15</v>
      </c>
      <c r="AF58" s="61">
        <v>0.09</v>
      </c>
      <c r="AG58" s="61"/>
      <c r="AH58" s="61"/>
      <c r="AI58" s="61"/>
      <c r="AJ58" s="61"/>
      <c r="AK58" s="61"/>
      <c r="AL58" s="67"/>
      <c r="AM58" s="66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7"/>
      <c r="AY58" s="66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7"/>
      <c r="BK58" s="66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7"/>
      <c r="BW58" s="66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48" t="s">
        <v>22</v>
      </c>
      <c r="DG58" s="49">
        <f t="shared" si="0"/>
        <v>1</v>
      </c>
      <c r="DH58" s="149"/>
      <c r="DI58" s="131"/>
    </row>
    <row r="59" spans="2:118" s="2" customFormat="1" ht="45" customHeight="1" x14ac:dyDescent="0.25">
      <c r="B59" s="164"/>
      <c r="C59" s="169" t="s">
        <v>159</v>
      </c>
      <c r="D59" s="167" t="s">
        <v>280</v>
      </c>
      <c r="E59" s="168" t="s">
        <v>274</v>
      </c>
      <c r="F59" s="168" t="s">
        <v>274</v>
      </c>
      <c r="G59" s="166">
        <v>41640</v>
      </c>
      <c r="H59" s="166">
        <v>41820</v>
      </c>
      <c r="I59" s="162">
        <f t="shared" si="5"/>
        <v>180</v>
      </c>
      <c r="J59" s="145" t="s">
        <v>270</v>
      </c>
      <c r="K59" s="147" t="s">
        <v>23</v>
      </c>
      <c r="L59" s="147" t="s">
        <v>272</v>
      </c>
      <c r="M59" s="148"/>
      <c r="N59" s="106" t="s">
        <v>21</v>
      </c>
      <c r="O59" s="66"/>
      <c r="P59" s="61"/>
      <c r="Q59" s="61"/>
      <c r="R59" s="61"/>
      <c r="S59" s="61"/>
      <c r="T59" s="61"/>
      <c r="U59" s="61"/>
      <c r="V59" s="62"/>
      <c r="W59" s="62"/>
      <c r="X59" s="61">
        <v>0.22</v>
      </c>
      <c r="Y59" s="61">
        <v>0.35</v>
      </c>
      <c r="Z59" s="61">
        <v>0.15</v>
      </c>
      <c r="AA59" s="61">
        <v>0.15</v>
      </c>
      <c r="AB59" s="67">
        <v>0.08</v>
      </c>
      <c r="AC59" s="82">
        <v>0.05</v>
      </c>
      <c r="AD59" s="81"/>
      <c r="AE59" s="81"/>
      <c r="AF59" s="61"/>
      <c r="AG59" s="61"/>
      <c r="AH59" s="61"/>
      <c r="AI59" s="61"/>
      <c r="AJ59" s="61"/>
      <c r="AK59" s="61"/>
      <c r="AL59" s="67"/>
      <c r="AM59" s="66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7"/>
      <c r="AY59" s="66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7"/>
      <c r="BK59" s="66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7"/>
      <c r="BW59" s="66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48" t="s">
        <v>21</v>
      </c>
      <c r="DG59" s="51">
        <f t="shared" si="0"/>
        <v>1</v>
      </c>
      <c r="DH59" s="149" t="str">
        <f>IF(DG60&lt;DG59,"ATRASADA",IF(DG60=0,"OBRA A INICIAR",IF(DI59&gt;=1,"CONCLUÍDA",IF(DG60&gt;DG59,"ADIANTADA","CONFORME O PREVISTO"))))</f>
        <v>CONCLUÍDA</v>
      </c>
      <c r="DI59" s="131">
        <f>SUM(O60:CH60,M59)</f>
        <v>1</v>
      </c>
    </row>
    <row r="60" spans="2:118" s="2" customFormat="1" ht="45" customHeight="1" thickBot="1" x14ac:dyDescent="0.3">
      <c r="B60" s="165"/>
      <c r="C60" s="170"/>
      <c r="D60" s="171"/>
      <c r="E60" s="172"/>
      <c r="F60" s="172"/>
      <c r="G60" s="173">
        <v>41582</v>
      </c>
      <c r="H60" s="173">
        <f>G60+30*6-3</f>
        <v>41759</v>
      </c>
      <c r="I60" s="174"/>
      <c r="J60" s="134" t="s">
        <v>257</v>
      </c>
      <c r="K60" s="147" t="s">
        <v>258</v>
      </c>
      <c r="L60" s="147" t="s">
        <v>41</v>
      </c>
      <c r="M60" s="138"/>
      <c r="N60" s="107" t="s">
        <v>22</v>
      </c>
      <c r="O60" s="68"/>
      <c r="P60" s="69"/>
      <c r="Q60" s="69"/>
      <c r="R60" s="69"/>
      <c r="S60" s="69"/>
      <c r="T60" s="69"/>
      <c r="U60" s="61"/>
      <c r="V60" s="61"/>
      <c r="W60" s="61"/>
      <c r="X60" s="61"/>
      <c r="Y60" s="61"/>
      <c r="Z60" s="70"/>
      <c r="AA60" s="68"/>
      <c r="AB60" s="69"/>
      <c r="AC60" s="85"/>
      <c r="AD60" s="85"/>
      <c r="AE60" s="85">
        <v>0.67</v>
      </c>
      <c r="AF60" s="69">
        <v>0.04</v>
      </c>
      <c r="AG60" s="69">
        <v>0</v>
      </c>
      <c r="AH60" s="69">
        <v>0</v>
      </c>
      <c r="AI60" s="79">
        <v>0.26</v>
      </c>
      <c r="AJ60" s="79">
        <v>0.01</v>
      </c>
      <c r="AK60" s="79">
        <v>0</v>
      </c>
      <c r="AL60" s="80">
        <v>0.02</v>
      </c>
      <c r="AM60" s="109"/>
      <c r="AN60" s="79"/>
      <c r="AO60" s="79"/>
      <c r="AP60" s="79"/>
      <c r="AQ60" s="69"/>
      <c r="AR60" s="69"/>
      <c r="AS60" s="69"/>
      <c r="AT60" s="69"/>
      <c r="AU60" s="69"/>
      <c r="AV60" s="69"/>
      <c r="AW60" s="79"/>
      <c r="AX60" s="80"/>
      <c r="AY60" s="109"/>
      <c r="AZ60" s="79"/>
      <c r="BA60" s="79"/>
      <c r="BB60" s="79"/>
      <c r="BC60" s="69"/>
      <c r="BD60" s="69"/>
      <c r="BE60" s="69"/>
      <c r="BF60" s="69"/>
      <c r="BG60" s="69"/>
      <c r="BH60" s="69"/>
      <c r="BI60" s="69"/>
      <c r="BJ60" s="70"/>
      <c r="BK60" s="68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70"/>
      <c r="BW60" s="68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52" t="s">
        <v>22</v>
      </c>
      <c r="DG60" s="49">
        <f t="shared" si="0"/>
        <v>1</v>
      </c>
      <c r="DH60" s="140"/>
      <c r="DI60" s="132"/>
    </row>
    <row r="61" spans="2:118" s="2" customFormat="1" ht="45" customHeight="1" x14ac:dyDescent="0.25">
      <c r="B61" s="175" t="s">
        <v>248</v>
      </c>
      <c r="C61" s="189" t="s">
        <v>162</v>
      </c>
      <c r="D61" s="190" t="s">
        <v>288</v>
      </c>
      <c r="E61" s="179" t="s">
        <v>163</v>
      </c>
      <c r="F61" s="179" t="s">
        <v>163</v>
      </c>
      <c r="G61" s="178">
        <v>42041</v>
      </c>
      <c r="H61" s="178">
        <v>43371</v>
      </c>
      <c r="I61" s="182">
        <f t="shared" si="5"/>
        <v>1330</v>
      </c>
      <c r="J61" s="133" t="s">
        <v>279</v>
      </c>
      <c r="K61" s="147" t="s">
        <v>284</v>
      </c>
      <c r="L61" s="135" t="s">
        <v>295</v>
      </c>
      <c r="M61" s="137"/>
      <c r="N61" s="105" t="s">
        <v>21</v>
      </c>
      <c r="O61" s="63"/>
      <c r="P61" s="64"/>
      <c r="Q61" s="64"/>
      <c r="R61" s="64"/>
      <c r="S61" s="64"/>
      <c r="T61" s="64"/>
      <c r="U61" s="61"/>
      <c r="V61" s="61"/>
      <c r="W61" s="61"/>
      <c r="X61" s="61"/>
      <c r="Y61" s="61"/>
      <c r="Z61" s="65"/>
      <c r="AA61" s="63"/>
      <c r="AB61" s="64"/>
      <c r="AC61" s="83"/>
      <c r="AD61" s="83"/>
      <c r="AE61" s="83"/>
      <c r="AF61" s="64"/>
      <c r="AG61" s="64"/>
      <c r="AH61" s="64"/>
      <c r="AI61" s="61"/>
      <c r="AJ61" s="62"/>
      <c r="AK61" s="61">
        <v>0.04</v>
      </c>
      <c r="AL61" s="64">
        <v>0.06</v>
      </c>
      <c r="AM61" s="72">
        <v>0.12</v>
      </c>
      <c r="AN61" s="108"/>
      <c r="AO61" s="62"/>
      <c r="AP61" s="61">
        <v>0.14000000000000001</v>
      </c>
      <c r="AQ61" s="64">
        <v>0.13</v>
      </c>
      <c r="AR61" s="64">
        <v>0.12</v>
      </c>
      <c r="AS61" s="64">
        <v>0.1</v>
      </c>
      <c r="AT61" s="64">
        <v>0.09</v>
      </c>
      <c r="AU61" s="64">
        <v>0.06</v>
      </c>
      <c r="AV61" s="64">
        <v>0.06</v>
      </c>
      <c r="AW61" s="64">
        <v>0.04</v>
      </c>
      <c r="AX61" s="108"/>
      <c r="AY61" s="108"/>
      <c r="AZ61" s="61"/>
      <c r="BA61" s="108"/>
      <c r="BB61" s="61"/>
      <c r="BC61" s="64"/>
      <c r="BD61" s="64"/>
      <c r="BE61" s="64"/>
      <c r="BF61" s="64"/>
      <c r="BH61" s="64"/>
      <c r="BI61" s="64"/>
      <c r="BK61" s="63"/>
      <c r="BL61" s="64"/>
      <c r="BN61" s="64"/>
      <c r="BO61" s="64"/>
      <c r="BQ61" s="64"/>
      <c r="BR61" s="64"/>
      <c r="BT61" s="64"/>
      <c r="BU61" s="64"/>
      <c r="BW61" s="63"/>
      <c r="BX61" s="64"/>
      <c r="BY61" s="76"/>
      <c r="BZ61" s="64"/>
      <c r="CA61" s="64"/>
      <c r="CB61" s="64">
        <v>0.04</v>
      </c>
      <c r="CC61" s="64"/>
      <c r="CD61" s="64"/>
      <c r="CE61" s="64"/>
      <c r="CF61" s="64"/>
      <c r="CG61" s="64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50" t="s">
        <v>21</v>
      </c>
      <c r="DG61" s="51">
        <f t="shared" si="0"/>
        <v>0.96</v>
      </c>
      <c r="DH61" s="139" t="str">
        <f>IF(DG62&lt;DG61,"ATRASADA",IF(DG62=0,"OBRA A INICIAR",IF(DI61&gt;=1,"CONCLUÍDA",IF(DG62&gt;DG61,"ADIANTADA","CONFORME O PREVISTO"))))</f>
        <v>ATRASADA</v>
      </c>
      <c r="DI61" s="141">
        <f>SUM(O62:CH62,M61)</f>
        <v>0</v>
      </c>
    </row>
    <row r="62" spans="2:118" s="2" customFormat="1" ht="58.5" customHeight="1" thickBot="1" x14ac:dyDescent="0.3">
      <c r="B62" s="177"/>
      <c r="C62" s="170"/>
      <c r="D62" s="171"/>
      <c r="E62" s="172"/>
      <c r="F62" s="172"/>
      <c r="G62" s="173">
        <f>'[1]TREVO PARCIAL'!$C$38</f>
        <v>42010</v>
      </c>
      <c r="H62" s="173">
        <f>'[1]TREVO PARCIAL'!$C$40</f>
        <v>42369</v>
      </c>
      <c r="I62" s="174"/>
      <c r="J62" s="134" t="s">
        <v>257</v>
      </c>
      <c r="K62" s="147" t="s">
        <v>263</v>
      </c>
      <c r="L62" s="136" t="s">
        <v>261</v>
      </c>
      <c r="M62" s="138"/>
      <c r="N62" s="107" t="s">
        <v>22</v>
      </c>
      <c r="O62" s="68"/>
      <c r="P62" s="69"/>
      <c r="Q62" s="69"/>
      <c r="R62" s="69"/>
      <c r="S62" s="69"/>
      <c r="T62" s="69"/>
      <c r="U62" s="61"/>
      <c r="V62" s="61"/>
      <c r="W62" s="61"/>
      <c r="X62" s="61"/>
      <c r="Y62" s="61"/>
      <c r="Z62" s="70"/>
      <c r="AA62" s="68"/>
      <c r="AB62" s="69"/>
      <c r="AC62" s="85"/>
      <c r="AD62" s="85"/>
      <c r="AE62" s="85"/>
      <c r="AF62" s="69"/>
      <c r="AG62" s="69"/>
      <c r="AH62" s="69"/>
      <c r="AI62" s="69"/>
      <c r="AJ62" s="69"/>
      <c r="AK62" s="69"/>
      <c r="AL62" s="70"/>
      <c r="AM62" s="10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80"/>
      <c r="AY62" s="109"/>
      <c r="AZ62" s="69"/>
      <c r="BA62" s="69"/>
      <c r="BB62" s="69"/>
      <c r="BC62" s="69"/>
      <c r="BD62" s="69"/>
      <c r="BE62" s="69"/>
      <c r="BF62" s="69"/>
      <c r="BG62" s="69">
        <v>0</v>
      </c>
      <c r="BH62" s="79">
        <v>0</v>
      </c>
      <c r="BI62" s="79">
        <v>0</v>
      </c>
      <c r="BJ62" s="80">
        <v>0</v>
      </c>
      <c r="BK62" s="109">
        <v>0</v>
      </c>
      <c r="BL62" s="79">
        <v>0</v>
      </c>
      <c r="BM62" s="110">
        <v>0</v>
      </c>
      <c r="BN62" s="79">
        <v>0</v>
      </c>
      <c r="BO62" s="79">
        <v>0</v>
      </c>
      <c r="BP62" s="79">
        <v>0</v>
      </c>
      <c r="BQ62" s="79">
        <v>0</v>
      </c>
      <c r="BR62" s="79">
        <v>0</v>
      </c>
      <c r="BS62" s="79">
        <v>0</v>
      </c>
      <c r="BT62" s="79">
        <v>0</v>
      </c>
      <c r="BU62" s="79">
        <v>0</v>
      </c>
      <c r="BV62" s="80">
        <v>0</v>
      </c>
      <c r="BW62" s="109">
        <v>0</v>
      </c>
      <c r="BX62" s="79">
        <v>0</v>
      </c>
      <c r="BY62" s="79">
        <v>0</v>
      </c>
      <c r="BZ62" s="79">
        <v>0</v>
      </c>
      <c r="CA62" s="79">
        <v>0</v>
      </c>
      <c r="CB62" s="69"/>
      <c r="CC62" s="69"/>
      <c r="CD62" s="69"/>
      <c r="CE62" s="69"/>
      <c r="CF62" s="69"/>
      <c r="CG62" s="69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52" t="s">
        <v>22</v>
      </c>
      <c r="DG62" s="49">
        <f t="shared" si="0"/>
        <v>0</v>
      </c>
      <c r="DH62" s="140"/>
      <c r="DI62" s="132"/>
    </row>
    <row r="63" spans="2:118" s="2" customFormat="1" ht="45" customHeight="1" x14ac:dyDescent="0.25">
      <c r="B63" s="175" t="s">
        <v>249</v>
      </c>
      <c r="C63" s="191" t="s">
        <v>164</v>
      </c>
      <c r="D63" s="206" t="s">
        <v>289</v>
      </c>
      <c r="E63" s="179" t="s">
        <v>165</v>
      </c>
      <c r="F63" s="179" t="s">
        <v>165</v>
      </c>
      <c r="G63" s="178">
        <v>42041</v>
      </c>
      <c r="H63" s="178">
        <v>43646</v>
      </c>
      <c r="I63" s="182">
        <f t="shared" si="5"/>
        <v>1605</v>
      </c>
      <c r="J63" s="133" t="s">
        <v>270</v>
      </c>
      <c r="K63" s="147" t="s">
        <v>284</v>
      </c>
      <c r="L63" s="135" t="s">
        <v>295</v>
      </c>
      <c r="M63" s="137"/>
      <c r="N63" s="105" t="s">
        <v>21</v>
      </c>
      <c r="O63" s="63"/>
      <c r="P63" s="64"/>
      <c r="Q63" s="64"/>
      <c r="R63" s="64"/>
      <c r="S63" s="64"/>
      <c r="T63" s="64"/>
      <c r="U63" s="71"/>
      <c r="V63" s="71"/>
      <c r="W63" s="71"/>
      <c r="X63" s="71"/>
      <c r="Y63" s="71"/>
      <c r="Z63" s="65"/>
      <c r="AA63" s="63"/>
      <c r="AB63" s="64"/>
      <c r="AC63" s="83"/>
      <c r="AD63" s="83"/>
      <c r="AE63" s="83"/>
      <c r="AF63" s="64"/>
      <c r="AG63" s="64"/>
      <c r="AH63" s="64"/>
      <c r="AI63" s="64"/>
      <c r="AJ63" s="76"/>
      <c r="AK63" s="64">
        <v>0.04</v>
      </c>
      <c r="AL63" s="64">
        <v>0.06</v>
      </c>
      <c r="AM63" s="108"/>
      <c r="AN63" s="108"/>
      <c r="AO63" s="62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64"/>
      <c r="BA63" s="64"/>
      <c r="BB63" s="64"/>
      <c r="BC63" s="64"/>
      <c r="BD63" s="64"/>
      <c r="BE63" s="64"/>
      <c r="BF63" s="64"/>
      <c r="BH63" s="108"/>
      <c r="BI63" s="62"/>
      <c r="BJ63" s="108"/>
      <c r="BK63" s="108"/>
      <c r="BL63" s="108"/>
      <c r="BM63" s="108"/>
      <c r="BN63" s="108"/>
      <c r="BO63" s="62"/>
      <c r="BP63" s="108"/>
      <c r="BQ63" s="62"/>
      <c r="BR63" s="62"/>
      <c r="BS63" s="108"/>
      <c r="BT63" s="62"/>
      <c r="BU63" s="62"/>
      <c r="BV63" s="108"/>
      <c r="BW63" s="108"/>
      <c r="BX63" s="62"/>
      <c r="BY63" s="62"/>
      <c r="BZ63" s="62"/>
      <c r="CA63" s="62"/>
      <c r="CB63" s="61">
        <v>0.12</v>
      </c>
      <c r="CC63" s="111">
        <v>0.14000000000000001</v>
      </c>
      <c r="CD63" s="64">
        <v>0.13</v>
      </c>
      <c r="CE63" s="64">
        <v>0.12</v>
      </c>
      <c r="CF63" s="64">
        <v>0.1</v>
      </c>
      <c r="CG63" s="64">
        <v>0.09</v>
      </c>
      <c r="CH63" s="64">
        <v>0.06</v>
      </c>
      <c r="CI63" s="64">
        <v>0.06</v>
      </c>
      <c r="CJ63" s="64">
        <v>0.04</v>
      </c>
      <c r="CK63" s="64">
        <v>0.04</v>
      </c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50" t="s">
        <v>21</v>
      </c>
      <c r="DG63" s="51">
        <f t="shared" si="0"/>
        <v>0.1</v>
      </c>
      <c r="DH63" s="139" t="str">
        <f>IF(DG64&lt;DG63,"ATRASADA",IF(DG64=0,"OBRA A INICIAR",IF(DI63&gt;=1,"CONCLUÍDA",IF(DG64&gt;DG63,"ADIANTADA","CONFORME O PREVISTO"))))</f>
        <v>ATRASADA</v>
      </c>
      <c r="DI63" s="141">
        <f>SUM(O64:CH64,M63)</f>
        <v>0</v>
      </c>
    </row>
    <row r="64" spans="2:118" s="2" customFormat="1" ht="45" customHeight="1" thickBot="1" x14ac:dyDescent="0.3">
      <c r="B64" s="201"/>
      <c r="C64" s="192"/>
      <c r="D64" s="207"/>
      <c r="E64" s="168"/>
      <c r="F64" s="168"/>
      <c r="G64" s="173">
        <f>'[1]TREVO PARCIAL'!$C$38</f>
        <v>42010</v>
      </c>
      <c r="H64" s="173">
        <f>'[1]TREVO PARCIAL'!$C$40</f>
        <v>42369</v>
      </c>
      <c r="I64" s="162"/>
      <c r="J64" s="145" t="s">
        <v>257</v>
      </c>
      <c r="K64" s="147" t="s">
        <v>263</v>
      </c>
      <c r="L64" s="147" t="s">
        <v>261</v>
      </c>
      <c r="M64" s="148"/>
      <c r="N64" s="106" t="s">
        <v>22</v>
      </c>
      <c r="O64" s="66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7"/>
      <c r="AA64" s="66"/>
      <c r="AB64" s="61"/>
      <c r="AC64" s="81"/>
      <c r="AD64" s="81"/>
      <c r="AE64" s="81"/>
      <c r="AF64" s="61"/>
      <c r="AG64" s="61"/>
      <c r="AH64" s="61"/>
      <c r="AI64" s="61"/>
      <c r="AJ64" s="61"/>
      <c r="AK64" s="61"/>
      <c r="AL64" s="67"/>
      <c r="AM64" s="66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7"/>
      <c r="AY64" s="66"/>
      <c r="AZ64" s="61"/>
      <c r="BA64" s="61"/>
      <c r="BB64" s="61"/>
      <c r="BC64" s="61"/>
      <c r="BD64" s="61"/>
      <c r="BE64" s="61"/>
      <c r="BF64" s="61"/>
      <c r="BG64" s="61">
        <v>0</v>
      </c>
      <c r="BH64" s="61">
        <v>0</v>
      </c>
      <c r="BI64" s="61">
        <v>0</v>
      </c>
      <c r="BJ64" s="67">
        <v>0</v>
      </c>
      <c r="BK64" s="66">
        <v>0</v>
      </c>
      <c r="BL64" s="61">
        <v>0</v>
      </c>
      <c r="BM64" s="61">
        <v>0</v>
      </c>
      <c r="BN64" s="61">
        <v>0</v>
      </c>
      <c r="BO64" s="61">
        <v>0</v>
      </c>
      <c r="BP64" s="61">
        <v>0</v>
      </c>
      <c r="BQ64" s="61">
        <v>0</v>
      </c>
      <c r="BR64" s="61">
        <v>0</v>
      </c>
      <c r="BS64" s="61">
        <v>0</v>
      </c>
      <c r="BT64" s="61">
        <v>0</v>
      </c>
      <c r="BU64" s="61">
        <v>0</v>
      </c>
      <c r="BV64" s="67">
        <v>0</v>
      </c>
      <c r="BW64" s="66">
        <v>0</v>
      </c>
      <c r="BX64" s="61">
        <v>0</v>
      </c>
      <c r="BY64" s="61">
        <v>0</v>
      </c>
      <c r="BZ64" s="61">
        <v>0</v>
      </c>
      <c r="CA64" s="61">
        <v>0</v>
      </c>
      <c r="CB64" s="61"/>
      <c r="CC64" s="61"/>
      <c r="CD64" s="61"/>
      <c r="CE64" s="61"/>
      <c r="CF64" s="61"/>
      <c r="CG64" s="61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48" t="s">
        <v>22</v>
      </c>
      <c r="DG64" s="49">
        <f t="shared" si="0"/>
        <v>0</v>
      </c>
      <c r="DH64" s="149"/>
      <c r="DI64" s="131"/>
    </row>
    <row r="65" spans="2:113" s="2" customFormat="1" ht="45" customHeight="1" x14ac:dyDescent="0.25">
      <c r="B65" s="201"/>
      <c r="C65" s="192" t="s">
        <v>164</v>
      </c>
      <c r="D65" s="207" t="s">
        <v>166</v>
      </c>
      <c r="E65" s="168" t="s">
        <v>167</v>
      </c>
      <c r="F65" s="168" t="s">
        <v>167</v>
      </c>
      <c r="G65" s="178">
        <v>43349</v>
      </c>
      <c r="H65" s="178">
        <v>43705</v>
      </c>
      <c r="I65" s="162">
        <f t="shared" si="5"/>
        <v>356</v>
      </c>
      <c r="J65" s="145" t="s">
        <v>273</v>
      </c>
      <c r="K65" s="147" t="s">
        <v>284</v>
      </c>
      <c r="L65" s="147" t="s">
        <v>271</v>
      </c>
      <c r="M65" s="148"/>
      <c r="N65" s="106" t="s">
        <v>21</v>
      </c>
      <c r="O65" s="66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7"/>
      <c r="AA65" s="66"/>
      <c r="AB65" s="61"/>
      <c r="AC65" s="81"/>
      <c r="AD65" s="81"/>
      <c r="AE65" s="81"/>
      <c r="AF65" s="61"/>
      <c r="AG65" s="61"/>
      <c r="AH65" s="61"/>
      <c r="AI65" s="61"/>
      <c r="AJ65" s="62"/>
      <c r="AK65" s="108"/>
      <c r="AL65" s="108"/>
      <c r="AM65" s="108"/>
      <c r="AN65" s="108"/>
      <c r="AO65" s="62"/>
      <c r="AP65" s="62"/>
      <c r="AQ65" s="62"/>
      <c r="AR65" s="108"/>
      <c r="AS65" s="108"/>
      <c r="AT65" s="108"/>
      <c r="AV65" s="108"/>
      <c r="AX65" s="108"/>
      <c r="AY65" s="108"/>
      <c r="AZ65" s="108"/>
      <c r="BB65" s="108"/>
      <c r="BC65" s="108"/>
      <c r="BE65" s="108"/>
      <c r="BF65" s="108"/>
      <c r="BG65" s="108"/>
      <c r="BH65" s="108"/>
      <c r="BI65" s="62"/>
      <c r="BK65" s="108"/>
      <c r="BL65" s="108"/>
      <c r="BM65" s="108"/>
      <c r="BN65" s="108"/>
      <c r="BO65" s="62"/>
      <c r="BP65" s="108"/>
      <c r="BQ65" s="62"/>
      <c r="BR65" s="62"/>
      <c r="BS65" s="108"/>
      <c r="BT65" s="62"/>
      <c r="BU65" s="62"/>
      <c r="BV65" s="108"/>
      <c r="BW65" s="108"/>
      <c r="BX65" s="62"/>
      <c r="BY65" s="62"/>
      <c r="BZ65" s="62"/>
      <c r="CA65" s="62"/>
      <c r="CB65" s="61">
        <v>0.04</v>
      </c>
      <c r="CC65" s="61">
        <v>0.06</v>
      </c>
      <c r="CD65" s="67">
        <v>0.12</v>
      </c>
      <c r="CE65" s="66">
        <v>0.14000000000000001</v>
      </c>
      <c r="CF65" s="61">
        <v>0.13</v>
      </c>
      <c r="CG65" s="61">
        <v>0.12</v>
      </c>
      <c r="CH65" s="61">
        <v>0.1</v>
      </c>
      <c r="CI65" s="61">
        <v>0.09</v>
      </c>
      <c r="CJ65" s="61">
        <v>0.06</v>
      </c>
      <c r="CK65" s="61">
        <v>0.06</v>
      </c>
      <c r="CL65" s="61">
        <v>0.04</v>
      </c>
      <c r="CM65" s="61">
        <v>0.04</v>
      </c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48" t="s">
        <v>21</v>
      </c>
      <c r="DG65" s="51">
        <f t="shared" si="0"/>
        <v>0</v>
      </c>
      <c r="DH65" s="149" t="str">
        <f>IF(DG66&lt;DG65,"ATRASADA",IF(DG66=0,"OBRA A INICIAR",IF(DI65&gt;=1,"CONCLUÍDA",IF(DG66&gt;DG65,"ADIANTADA","CONFORME O PREVISTO"))))</f>
        <v>OBRA A INICIAR</v>
      </c>
      <c r="DI65" s="131">
        <f>SUM(O66:CH66,M65)</f>
        <v>0</v>
      </c>
    </row>
    <row r="66" spans="2:113" s="2" customFormat="1" ht="45" customHeight="1" thickBot="1" x14ac:dyDescent="0.3">
      <c r="B66" s="177"/>
      <c r="C66" s="221"/>
      <c r="D66" s="208"/>
      <c r="E66" s="172"/>
      <c r="F66" s="172"/>
      <c r="G66" s="173">
        <f>'[1]TREVO PARCIAL'!$C$38</f>
        <v>42010</v>
      </c>
      <c r="H66" s="173">
        <f>'[1]TREVO PARCIAL'!$C$40</f>
        <v>42369</v>
      </c>
      <c r="I66" s="174"/>
      <c r="J66" s="134" t="s">
        <v>264</v>
      </c>
      <c r="K66" s="147" t="s">
        <v>263</v>
      </c>
      <c r="L66" s="136" t="s">
        <v>261</v>
      </c>
      <c r="M66" s="138"/>
      <c r="N66" s="107" t="s">
        <v>22</v>
      </c>
      <c r="O66" s="68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70"/>
      <c r="AA66" s="68"/>
      <c r="AB66" s="69"/>
      <c r="AC66" s="85"/>
      <c r="AD66" s="85"/>
      <c r="AE66" s="85"/>
      <c r="AF66" s="69"/>
      <c r="AG66" s="69"/>
      <c r="AH66" s="69"/>
      <c r="AI66" s="69"/>
      <c r="AJ66" s="69"/>
      <c r="AK66" s="69"/>
      <c r="AL66" s="70"/>
      <c r="AM66" s="68"/>
      <c r="AN66" s="69"/>
      <c r="AO66" s="69"/>
      <c r="AP66" s="69"/>
      <c r="AQ66" s="69"/>
      <c r="AR66" s="69"/>
      <c r="AS66" s="69"/>
      <c r="AT66" s="69"/>
      <c r="AU66" s="69"/>
      <c r="AV66" s="79"/>
      <c r="AW66" s="79"/>
      <c r="AX66" s="80"/>
      <c r="AY66" s="109"/>
      <c r="AZ66" s="79"/>
      <c r="BA66" s="79"/>
      <c r="BB66" s="79"/>
      <c r="BC66" s="69"/>
      <c r="BD66" s="79"/>
      <c r="BE66" s="79"/>
      <c r="BF66" s="69"/>
      <c r="BG66" s="79">
        <v>0</v>
      </c>
      <c r="BH66" s="79">
        <v>0</v>
      </c>
      <c r="BI66" s="69">
        <v>0</v>
      </c>
      <c r="BJ66" s="80">
        <v>0</v>
      </c>
      <c r="BK66" s="109">
        <v>0</v>
      </c>
      <c r="BL66" s="79">
        <v>0</v>
      </c>
      <c r="BM66" s="79">
        <v>0</v>
      </c>
      <c r="BN66" s="79">
        <v>0</v>
      </c>
      <c r="BO66" s="79">
        <v>0</v>
      </c>
      <c r="BP66" s="79">
        <v>0</v>
      </c>
      <c r="BQ66" s="79">
        <v>0</v>
      </c>
      <c r="BR66" s="79">
        <v>0</v>
      </c>
      <c r="BS66" s="79">
        <v>0</v>
      </c>
      <c r="BT66" s="79">
        <v>0</v>
      </c>
      <c r="BU66" s="79">
        <v>0</v>
      </c>
      <c r="BV66" s="80">
        <v>0</v>
      </c>
      <c r="BW66" s="109">
        <v>0</v>
      </c>
      <c r="BX66" s="79">
        <v>0</v>
      </c>
      <c r="BY66" s="79">
        <v>0</v>
      </c>
      <c r="BZ66" s="79">
        <v>0</v>
      </c>
      <c r="CA66" s="79">
        <v>0</v>
      </c>
      <c r="CB66" s="69"/>
      <c r="CC66" s="69"/>
      <c r="CD66" s="69"/>
      <c r="CE66" s="69"/>
      <c r="CF66" s="69"/>
      <c r="CG66" s="69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52" t="s">
        <v>22</v>
      </c>
      <c r="DG66" s="49">
        <f t="shared" si="0"/>
        <v>0</v>
      </c>
      <c r="DH66" s="140"/>
      <c r="DI66" s="132"/>
    </row>
    <row r="67" spans="2:113" s="2" customFormat="1" ht="45" customHeight="1" x14ac:dyDescent="0.25">
      <c r="B67" s="193" t="s">
        <v>250</v>
      </c>
      <c r="C67" s="189" t="s">
        <v>168</v>
      </c>
      <c r="D67" s="190" t="s">
        <v>169</v>
      </c>
      <c r="E67" s="179"/>
      <c r="F67" s="179"/>
      <c r="G67" s="178">
        <v>43344</v>
      </c>
      <c r="H67" s="178">
        <v>43464</v>
      </c>
      <c r="I67" s="182">
        <f t="shared" si="5"/>
        <v>120</v>
      </c>
      <c r="J67" s="145" t="s">
        <v>273</v>
      </c>
      <c r="K67" s="135" t="s">
        <v>23</v>
      </c>
      <c r="L67" s="135" t="s">
        <v>272</v>
      </c>
      <c r="M67" s="137"/>
      <c r="N67" s="105" t="s">
        <v>21</v>
      </c>
      <c r="O67" s="63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5"/>
      <c r="AA67" s="63"/>
      <c r="AB67" s="64"/>
      <c r="AC67" s="83"/>
      <c r="AD67" s="83"/>
      <c r="AE67" s="83"/>
      <c r="AF67" s="64"/>
      <c r="AG67" s="64"/>
      <c r="AH67" s="64"/>
      <c r="AI67" s="64"/>
      <c r="AJ67" s="64"/>
      <c r="AK67" s="64"/>
      <c r="AL67" s="65"/>
      <c r="AM67" s="63"/>
      <c r="AN67" s="64"/>
      <c r="AO67" s="64"/>
      <c r="AP67" s="64"/>
      <c r="AQ67" s="64"/>
      <c r="AR67" s="64"/>
      <c r="AS67" s="64"/>
      <c r="AT67" s="64"/>
      <c r="AV67" s="108"/>
      <c r="AW67" s="108"/>
      <c r="AX67" s="108"/>
      <c r="AY67" s="108"/>
      <c r="AZ67" s="108"/>
      <c r="BA67" s="108"/>
      <c r="BB67" s="108"/>
      <c r="BD67" s="108"/>
      <c r="BE67" s="108"/>
      <c r="BG67" s="108"/>
      <c r="BH67" s="108"/>
      <c r="BI67" s="76"/>
      <c r="BJ67" s="108"/>
      <c r="BK67" s="108"/>
      <c r="BL67" s="108"/>
      <c r="BM67" s="108"/>
      <c r="BN67" s="108"/>
      <c r="BO67" s="62"/>
      <c r="BP67" s="108"/>
      <c r="BQ67" s="62"/>
      <c r="BR67" s="62"/>
      <c r="BS67" s="108"/>
      <c r="BT67" s="62"/>
      <c r="BU67" s="62"/>
      <c r="BV67" s="108"/>
      <c r="BW67" s="108"/>
      <c r="BX67" s="62"/>
      <c r="BY67" s="62"/>
      <c r="BZ67" s="62"/>
      <c r="CA67" s="62"/>
      <c r="CB67" s="64">
        <v>0.25</v>
      </c>
      <c r="CC67" s="64">
        <v>0.25</v>
      </c>
      <c r="CD67" s="64">
        <v>0.25</v>
      </c>
      <c r="CE67" s="65">
        <v>0.25</v>
      </c>
      <c r="CF67" s="64"/>
      <c r="CG67" s="64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50" t="s">
        <v>21</v>
      </c>
      <c r="DG67" s="51">
        <f t="shared" si="0"/>
        <v>0</v>
      </c>
      <c r="DH67" s="139" t="str">
        <f>IF(DG68&lt;DG67,"ATRASADA",IF(DG68=0,"OBRA A INICIAR",IF(DI67&gt;=1,"CONCLUÍDA",IF(DG68&gt;DG67,"ADIANTADA","CONFORME O PREVISTO"))))</f>
        <v>OBRA A INICIAR</v>
      </c>
      <c r="DI67" s="141">
        <f>SUM(O68:CH68,M67)</f>
        <v>0</v>
      </c>
    </row>
    <row r="68" spans="2:113" s="2" customFormat="1" ht="45" customHeight="1" thickBot="1" x14ac:dyDescent="0.3">
      <c r="B68" s="194"/>
      <c r="C68" s="169"/>
      <c r="D68" s="167"/>
      <c r="E68" s="168"/>
      <c r="F68" s="168"/>
      <c r="G68" s="166">
        <f>[1]PASSARELAS!$C$23</f>
        <v>42339</v>
      </c>
      <c r="H68" s="166">
        <f>[1]PASSARELAS!$C$25</f>
        <v>42460</v>
      </c>
      <c r="I68" s="162"/>
      <c r="J68" s="145" t="s">
        <v>264</v>
      </c>
      <c r="K68" s="147" t="s">
        <v>258</v>
      </c>
      <c r="L68" s="147" t="s">
        <v>41</v>
      </c>
      <c r="M68" s="148"/>
      <c r="N68" s="106" t="s">
        <v>22</v>
      </c>
      <c r="O68" s="66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7"/>
      <c r="AA68" s="66"/>
      <c r="AB68" s="61"/>
      <c r="AC68" s="81"/>
      <c r="AD68" s="81"/>
      <c r="AE68" s="81"/>
      <c r="AF68" s="61"/>
      <c r="AG68" s="61"/>
      <c r="AH68" s="61"/>
      <c r="AI68" s="61"/>
      <c r="AJ68" s="61"/>
      <c r="AK68" s="61"/>
      <c r="AL68" s="67"/>
      <c r="AM68" s="66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7"/>
      <c r="AY68" s="66"/>
      <c r="AZ68" s="61"/>
      <c r="BA68" s="61"/>
      <c r="BB68" s="61"/>
      <c r="BC68" s="61">
        <v>0</v>
      </c>
      <c r="BD68" s="61">
        <v>0</v>
      </c>
      <c r="BE68" s="61">
        <v>0</v>
      </c>
      <c r="BF68" s="61">
        <v>0</v>
      </c>
      <c r="BG68" s="61">
        <v>0</v>
      </c>
      <c r="BH68" s="61">
        <v>0</v>
      </c>
      <c r="BI68" s="61">
        <v>0</v>
      </c>
      <c r="BJ68" s="67">
        <v>0</v>
      </c>
      <c r="BK68" s="66">
        <v>0</v>
      </c>
      <c r="BL68" s="61">
        <v>0</v>
      </c>
      <c r="BM68" s="61">
        <v>0</v>
      </c>
      <c r="BN68" s="61">
        <v>0</v>
      </c>
      <c r="BO68" s="61">
        <v>0</v>
      </c>
      <c r="BP68" s="61">
        <v>0</v>
      </c>
      <c r="BQ68" s="61">
        <v>0</v>
      </c>
      <c r="BR68" s="61">
        <v>0</v>
      </c>
      <c r="BS68" s="61">
        <v>0</v>
      </c>
      <c r="BT68" s="61">
        <v>0</v>
      </c>
      <c r="BU68" s="61">
        <v>0</v>
      </c>
      <c r="BV68" s="67">
        <v>0</v>
      </c>
      <c r="BW68" s="66">
        <v>0</v>
      </c>
      <c r="BX68" s="61">
        <v>0</v>
      </c>
      <c r="BY68" s="61">
        <v>0</v>
      </c>
      <c r="BZ68" s="61">
        <v>0</v>
      </c>
      <c r="CA68" s="61">
        <v>0</v>
      </c>
      <c r="CB68" s="61"/>
      <c r="CC68" s="61"/>
      <c r="CD68" s="61"/>
      <c r="CE68" s="61"/>
      <c r="CF68" s="61"/>
      <c r="CG68" s="61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48" t="s">
        <v>22</v>
      </c>
      <c r="DG68" s="49">
        <f t="shared" si="0"/>
        <v>0</v>
      </c>
      <c r="DH68" s="149"/>
      <c r="DI68" s="131"/>
    </row>
    <row r="69" spans="2:113" s="2" customFormat="1" ht="45" customHeight="1" x14ac:dyDescent="0.25">
      <c r="B69" s="194"/>
      <c r="C69" s="169" t="s">
        <v>168</v>
      </c>
      <c r="D69" s="167" t="s">
        <v>170</v>
      </c>
      <c r="E69" s="168"/>
      <c r="F69" s="168"/>
      <c r="G69" s="178">
        <v>43344</v>
      </c>
      <c r="H69" s="178">
        <v>43464</v>
      </c>
      <c r="I69" s="162">
        <f t="shared" si="5"/>
        <v>120</v>
      </c>
      <c r="J69" s="145" t="s">
        <v>273</v>
      </c>
      <c r="K69" s="147" t="s">
        <v>23</v>
      </c>
      <c r="L69" s="147" t="s">
        <v>272</v>
      </c>
      <c r="M69" s="148"/>
      <c r="N69" s="106" t="s">
        <v>21</v>
      </c>
      <c r="O69" s="66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7"/>
      <c r="AA69" s="66"/>
      <c r="AB69" s="61"/>
      <c r="AC69" s="81"/>
      <c r="AD69" s="81"/>
      <c r="AE69" s="81"/>
      <c r="AF69" s="61"/>
      <c r="AG69" s="61"/>
      <c r="AH69" s="61"/>
      <c r="AI69" s="61"/>
      <c r="AJ69" s="61"/>
      <c r="AK69" s="61"/>
      <c r="AL69" s="67"/>
      <c r="AM69" s="66"/>
      <c r="AN69" s="61"/>
      <c r="AO69" s="61"/>
      <c r="AP69" s="61"/>
      <c r="AQ69" s="61"/>
      <c r="AR69" s="61"/>
      <c r="AS69" s="61"/>
      <c r="AT69" s="61"/>
      <c r="AV69" s="108"/>
      <c r="AX69" s="108"/>
      <c r="AY69" s="108"/>
      <c r="AZ69" s="108"/>
      <c r="BB69" s="108"/>
      <c r="BC69" s="108"/>
      <c r="BD69" s="108"/>
      <c r="BE69" s="108"/>
      <c r="BF69" s="108"/>
      <c r="BG69" s="108"/>
      <c r="BH69" s="108"/>
      <c r="BI69" s="62"/>
      <c r="BJ69" s="108"/>
      <c r="BK69" s="108"/>
      <c r="BL69" s="108"/>
      <c r="BM69" s="108"/>
      <c r="BN69" s="108"/>
      <c r="BO69" s="62"/>
      <c r="BP69" s="108"/>
      <c r="BQ69" s="62"/>
      <c r="BR69" s="62"/>
      <c r="BS69" s="108"/>
      <c r="BT69" s="62"/>
      <c r="BU69" s="62"/>
      <c r="BV69" s="108"/>
      <c r="BW69" s="108"/>
      <c r="BX69" s="62"/>
      <c r="BY69" s="62"/>
      <c r="BZ69" s="62"/>
      <c r="CA69" s="62"/>
      <c r="CB69" s="61">
        <v>0.25</v>
      </c>
      <c r="CC69" s="61">
        <v>0.25</v>
      </c>
      <c r="CD69" s="61">
        <v>0.25</v>
      </c>
      <c r="CE69" s="67">
        <v>0.25</v>
      </c>
      <c r="CF69" s="61"/>
      <c r="CG69" s="61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48" t="s">
        <v>21</v>
      </c>
      <c r="DG69" s="51">
        <f t="shared" si="0"/>
        <v>0</v>
      </c>
      <c r="DH69" s="149" t="str">
        <f>IF(DG70&lt;DG69,"ATRASADA",IF(DG70=0,"OBRA A INICIAR",IF(DI69&gt;=1,"CONCLUÍDA",IF(DG70&gt;DG69,"ADIANTADA","CONFORME O PREVISTO"))))</f>
        <v>OBRA A INICIAR</v>
      </c>
      <c r="DI69" s="131">
        <f>SUM(O70:CH70,M69)</f>
        <v>0</v>
      </c>
    </row>
    <row r="70" spans="2:113" s="2" customFormat="1" ht="45" customHeight="1" thickBot="1" x14ac:dyDescent="0.3">
      <c r="B70" s="194"/>
      <c r="C70" s="169"/>
      <c r="D70" s="167"/>
      <c r="E70" s="168"/>
      <c r="F70" s="168"/>
      <c r="G70" s="166">
        <f>[1]PASSARELAS!$C$23</f>
        <v>42339</v>
      </c>
      <c r="H70" s="166">
        <f>[1]PASSARELAS!$C$25</f>
        <v>42460</v>
      </c>
      <c r="I70" s="162"/>
      <c r="J70" s="145" t="s">
        <v>264</v>
      </c>
      <c r="K70" s="147" t="s">
        <v>258</v>
      </c>
      <c r="L70" s="147" t="s">
        <v>41</v>
      </c>
      <c r="M70" s="148"/>
      <c r="N70" s="106" t="s">
        <v>22</v>
      </c>
      <c r="O70" s="66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7"/>
      <c r="AA70" s="66"/>
      <c r="AB70" s="61"/>
      <c r="AC70" s="81"/>
      <c r="AD70" s="81"/>
      <c r="AE70" s="81"/>
      <c r="AF70" s="61"/>
      <c r="AG70" s="61"/>
      <c r="AH70" s="61"/>
      <c r="AI70" s="61"/>
      <c r="AJ70" s="61"/>
      <c r="AK70" s="61"/>
      <c r="AL70" s="67"/>
      <c r="AM70" s="66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7"/>
      <c r="AY70" s="66"/>
      <c r="AZ70" s="61"/>
      <c r="BA70" s="61"/>
      <c r="BB70" s="61"/>
      <c r="BC70" s="61">
        <v>0</v>
      </c>
      <c r="BD70" s="61">
        <v>0</v>
      </c>
      <c r="BE70" s="61">
        <v>0</v>
      </c>
      <c r="BF70" s="61">
        <v>0</v>
      </c>
      <c r="BG70" s="61">
        <v>0</v>
      </c>
      <c r="BH70" s="61">
        <v>0</v>
      </c>
      <c r="BI70" s="61">
        <v>0</v>
      </c>
      <c r="BJ70" s="67">
        <v>0</v>
      </c>
      <c r="BK70" s="66">
        <v>0</v>
      </c>
      <c r="BL70" s="61">
        <v>0</v>
      </c>
      <c r="BM70" s="61">
        <v>0</v>
      </c>
      <c r="BN70" s="61">
        <v>0</v>
      </c>
      <c r="BO70" s="61">
        <v>0</v>
      </c>
      <c r="BP70" s="61">
        <v>0</v>
      </c>
      <c r="BQ70" s="61">
        <v>0</v>
      </c>
      <c r="BR70" s="61">
        <v>0</v>
      </c>
      <c r="BS70" s="61">
        <v>0</v>
      </c>
      <c r="BT70" s="61">
        <v>0</v>
      </c>
      <c r="BU70" s="61">
        <v>0</v>
      </c>
      <c r="BV70" s="67">
        <v>0</v>
      </c>
      <c r="BW70" s="66">
        <v>0</v>
      </c>
      <c r="BX70" s="61">
        <v>0</v>
      </c>
      <c r="BY70" s="61">
        <v>0</v>
      </c>
      <c r="BZ70" s="61">
        <v>0</v>
      </c>
      <c r="CA70" s="61">
        <v>0</v>
      </c>
      <c r="CB70" s="61"/>
      <c r="CC70" s="61"/>
      <c r="CD70" s="61"/>
      <c r="CE70" s="61"/>
      <c r="CF70" s="61"/>
      <c r="CG70" s="61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48" t="s">
        <v>22</v>
      </c>
      <c r="DG70" s="49">
        <f t="shared" si="0"/>
        <v>0</v>
      </c>
      <c r="DH70" s="149"/>
      <c r="DI70" s="131"/>
    </row>
    <row r="71" spans="2:113" s="2" customFormat="1" ht="45" customHeight="1" x14ac:dyDescent="0.25">
      <c r="B71" s="194"/>
      <c r="C71" s="169" t="s">
        <v>168</v>
      </c>
      <c r="D71" s="167" t="s">
        <v>171</v>
      </c>
      <c r="E71" s="168"/>
      <c r="F71" s="168"/>
      <c r="G71" s="178">
        <v>43344</v>
      </c>
      <c r="H71" s="178">
        <v>43464</v>
      </c>
      <c r="I71" s="162">
        <f t="shared" si="5"/>
        <v>120</v>
      </c>
      <c r="J71" s="145" t="s">
        <v>273</v>
      </c>
      <c r="K71" s="147" t="s">
        <v>23</v>
      </c>
      <c r="L71" s="147" t="s">
        <v>272</v>
      </c>
      <c r="M71" s="148"/>
      <c r="N71" s="106" t="s">
        <v>21</v>
      </c>
      <c r="O71" s="66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7"/>
      <c r="AA71" s="66"/>
      <c r="AB71" s="61"/>
      <c r="AC71" s="81"/>
      <c r="AD71" s="81"/>
      <c r="AE71" s="81"/>
      <c r="AF71" s="61"/>
      <c r="AG71" s="61"/>
      <c r="AH71" s="61"/>
      <c r="AI71" s="61"/>
      <c r="AJ71" s="61"/>
      <c r="AK71" s="61"/>
      <c r="AL71" s="67"/>
      <c r="AM71" s="66"/>
      <c r="AN71" s="61"/>
      <c r="AO71" s="61"/>
      <c r="AP71" s="61"/>
      <c r="AQ71" s="61"/>
      <c r="AR71" s="61"/>
      <c r="AS71" s="61"/>
      <c r="AT71" s="61"/>
      <c r="AV71" s="108"/>
      <c r="AX71" s="108"/>
      <c r="AY71" s="108"/>
      <c r="AZ71" s="108"/>
      <c r="BA71" s="108"/>
      <c r="BB71" s="108"/>
      <c r="BC71" s="108"/>
      <c r="BD71" s="108"/>
      <c r="BE71" s="108"/>
      <c r="BG71" s="108"/>
      <c r="BH71" s="108"/>
      <c r="BI71" s="62"/>
      <c r="BJ71" s="108"/>
      <c r="BK71" s="108"/>
      <c r="BL71" s="108"/>
      <c r="BM71" s="108"/>
      <c r="BN71" s="108"/>
      <c r="BO71" s="62"/>
      <c r="BP71" s="108"/>
      <c r="BQ71" s="62"/>
      <c r="BR71" s="62"/>
      <c r="BS71" s="108"/>
      <c r="BT71" s="62"/>
      <c r="BU71" s="62"/>
      <c r="BV71" s="108"/>
      <c r="BW71" s="108"/>
      <c r="BX71" s="62"/>
      <c r="BY71" s="62"/>
      <c r="BZ71" s="62"/>
      <c r="CA71" s="62"/>
      <c r="CB71" s="61">
        <v>0.25</v>
      </c>
      <c r="CC71" s="61">
        <v>0.25</v>
      </c>
      <c r="CD71" s="61">
        <v>0.25</v>
      </c>
      <c r="CE71" s="67">
        <v>0.25</v>
      </c>
      <c r="CF71" s="61"/>
      <c r="CG71" s="61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48" t="s">
        <v>21</v>
      </c>
      <c r="DG71" s="51">
        <f t="shared" si="0"/>
        <v>0</v>
      </c>
      <c r="DH71" s="149" t="str">
        <f>IF(DG72&lt;DG71,"ATRASADA",IF(DG72=0,"OBRA A INICIAR",IF(DI71&gt;=1,"CONCLUÍDA",IF(DG72&gt;DG71,"ADIANTADA","CONFORME O PREVISTO"))))</f>
        <v>OBRA A INICIAR</v>
      </c>
      <c r="DI71" s="131">
        <f>SUM(O72:CH72,M71)</f>
        <v>0</v>
      </c>
    </row>
    <row r="72" spans="2:113" s="2" customFormat="1" ht="45" customHeight="1" thickBot="1" x14ac:dyDescent="0.3">
      <c r="B72" s="195"/>
      <c r="C72" s="170"/>
      <c r="D72" s="171"/>
      <c r="E72" s="172"/>
      <c r="F72" s="172"/>
      <c r="G72" s="166">
        <f>[1]PASSARELAS!$C$23</f>
        <v>42339</v>
      </c>
      <c r="H72" s="166">
        <f>[1]PASSARELAS!$C$25</f>
        <v>42460</v>
      </c>
      <c r="I72" s="174"/>
      <c r="J72" s="145" t="s">
        <v>264</v>
      </c>
      <c r="K72" s="136" t="s">
        <v>258</v>
      </c>
      <c r="L72" s="136" t="s">
        <v>41</v>
      </c>
      <c r="M72" s="138"/>
      <c r="N72" s="107" t="s">
        <v>22</v>
      </c>
      <c r="O72" s="68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70"/>
      <c r="AA72" s="68"/>
      <c r="AB72" s="69"/>
      <c r="AC72" s="85"/>
      <c r="AD72" s="85"/>
      <c r="AE72" s="85"/>
      <c r="AF72" s="69"/>
      <c r="AG72" s="69"/>
      <c r="AH72" s="69"/>
      <c r="AI72" s="69"/>
      <c r="AJ72" s="69"/>
      <c r="AK72" s="69"/>
      <c r="AL72" s="70"/>
      <c r="AM72" s="68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70"/>
      <c r="AY72" s="68"/>
      <c r="AZ72" s="69"/>
      <c r="BA72" s="69"/>
      <c r="BB72" s="69"/>
      <c r="BC72" s="69">
        <v>0</v>
      </c>
      <c r="BD72" s="69">
        <v>0</v>
      </c>
      <c r="BE72" s="69">
        <v>0</v>
      </c>
      <c r="BF72" s="69">
        <v>0</v>
      </c>
      <c r="BG72" s="69">
        <v>0</v>
      </c>
      <c r="BH72" s="69">
        <v>0</v>
      </c>
      <c r="BI72" s="69">
        <v>0</v>
      </c>
      <c r="BJ72" s="70">
        <v>0</v>
      </c>
      <c r="BK72" s="68">
        <v>0</v>
      </c>
      <c r="BL72" s="69">
        <v>0</v>
      </c>
      <c r="BM72" s="69">
        <v>0</v>
      </c>
      <c r="BN72" s="69">
        <v>0</v>
      </c>
      <c r="BO72" s="69">
        <v>0</v>
      </c>
      <c r="BP72" s="69">
        <v>0</v>
      </c>
      <c r="BQ72" s="69">
        <v>0</v>
      </c>
      <c r="BR72" s="69">
        <v>0</v>
      </c>
      <c r="BS72" s="69">
        <v>0</v>
      </c>
      <c r="BT72" s="69">
        <v>0</v>
      </c>
      <c r="BU72" s="69">
        <v>0</v>
      </c>
      <c r="BV72" s="70">
        <v>0</v>
      </c>
      <c r="BW72" s="68">
        <v>0</v>
      </c>
      <c r="BX72" s="69">
        <v>0</v>
      </c>
      <c r="BY72" s="69">
        <v>0</v>
      </c>
      <c r="BZ72" s="69">
        <v>0</v>
      </c>
      <c r="CA72" s="69">
        <v>0</v>
      </c>
      <c r="CB72" s="69"/>
      <c r="CC72" s="69"/>
      <c r="CD72" s="69"/>
      <c r="CE72" s="69"/>
      <c r="CF72" s="69"/>
      <c r="CG72" s="69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52" t="s">
        <v>22</v>
      </c>
      <c r="DG72" s="49">
        <f t="shared" si="0"/>
        <v>0</v>
      </c>
      <c r="DH72" s="140"/>
      <c r="DI72" s="132"/>
    </row>
    <row r="73" spans="2:113" s="2" customFormat="1" ht="45" customHeight="1" x14ac:dyDescent="0.25">
      <c r="B73" s="163" t="s">
        <v>251</v>
      </c>
      <c r="C73" s="189" t="s">
        <v>172</v>
      </c>
      <c r="D73" s="190" t="s">
        <v>173</v>
      </c>
      <c r="E73" s="179" t="s">
        <v>174</v>
      </c>
      <c r="F73" s="179" t="s">
        <v>174</v>
      </c>
      <c r="G73" s="178">
        <f>'[1]MELHORIA DE INTERSECÇÃO'!$D$22</f>
        <v>41671</v>
      </c>
      <c r="H73" s="178">
        <f>'[1]MELHORIA DE INTERSECÇÃO'!$D$24</f>
        <v>41851</v>
      </c>
      <c r="I73" s="182">
        <f t="shared" si="5"/>
        <v>180</v>
      </c>
      <c r="J73" s="145" t="s">
        <v>279</v>
      </c>
      <c r="K73" s="147" t="s">
        <v>23</v>
      </c>
      <c r="L73" s="135" t="s">
        <v>272</v>
      </c>
      <c r="M73" s="137"/>
      <c r="N73" s="105" t="s">
        <v>21</v>
      </c>
      <c r="O73" s="63"/>
      <c r="P73" s="64"/>
      <c r="Q73" s="64"/>
      <c r="R73" s="64"/>
      <c r="S73" s="64"/>
      <c r="T73" s="64"/>
      <c r="U73" s="64"/>
      <c r="V73" s="64"/>
      <c r="W73" s="64"/>
      <c r="X73" s="64"/>
      <c r="Y73" s="64">
        <v>0.1</v>
      </c>
      <c r="Z73" s="65">
        <v>0.23</v>
      </c>
      <c r="AA73" s="63">
        <v>0.26</v>
      </c>
      <c r="AB73" s="64">
        <v>0.18</v>
      </c>
      <c r="AC73" s="83">
        <v>0.16</v>
      </c>
      <c r="AD73" s="83">
        <v>7.0000000000000007E-2</v>
      </c>
      <c r="AE73" s="83"/>
      <c r="AF73" s="64"/>
      <c r="AG73" s="64"/>
      <c r="AH73" s="64"/>
      <c r="AI73" s="64"/>
      <c r="AJ73" s="64"/>
      <c r="AK73" s="64"/>
      <c r="AL73" s="65"/>
      <c r="AM73" s="63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5"/>
      <c r="AY73" s="63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5"/>
      <c r="BK73" s="63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5"/>
      <c r="BW73" s="63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50" t="s">
        <v>21</v>
      </c>
      <c r="DG73" s="51">
        <f t="shared" ref="DG73:DG134" si="6">SUM($W73:$CA73)</f>
        <v>1</v>
      </c>
      <c r="DH73" s="150" t="str">
        <f>IF(DG74&lt;DG73,"ATRASADA",IF(DG74=0,"OBRA A INICIAR",IF(DI73&gt;=1,"CONCLUÍDA",IF(DG74&gt;DG73,"ADIANTADA","CONFORME O PREVISTO"))))</f>
        <v>CONCLUÍDA</v>
      </c>
      <c r="DI73" s="152">
        <f>SUM(O74:CH74,M73)</f>
        <v>1</v>
      </c>
    </row>
    <row r="74" spans="2:113" s="2" customFormat="1" ht="45" customHeight="1" thickBot="1" x14ac:dyDescent="0.3">
      <c r="B74" s="165"/>
      <c r="C74" s="170"/>
      <c r="D74" s="171"/>
      <c r="E74" s="172"/>
      <c r="F74" s="172"/>
      <c r="G74" s="173">
        <f>'[1]MELHORIA DE INTERSECÇÃO'!$D$22</f>
        <v>41671</v>
      </c>
      <c r="H74" s="173">
        <f>'[1]MELHORIA DE INTERSECÇÃO'!$D$24</f>
        <v>41851</v>
      </c>
      <c r="I74" s="174"/>
      <c r="J74" s="145" t="s">
        <v>257</v>
      </c>
      <c r="K74" s="147" t="s">
        <v>258</v>
      </c>
      <c r="L74" s="136" t="s">
        <v>41</v>
      </c>
      <c r="M74" s="138"/>
      <c r="N74" s="107" t="s">
        <v>22</v>
      </c>
      <c r="O74" s="68"/>
      <c r="P74" s="69"/>
      <c r="Q74" s="69"/>
      <c r="R74" s="69"/>
      <c r="S74" s="69"/>
      <c r="T74" s="69"/>
      <c r="U74" s="69"/>
      <c r="V74" s="69"/>
      <c r="W74" s="69"/>
      <c r="X74" s="69"/>
      <c r="Y74" s="69">
        <v>7.0000000000000007E-2</v>
      </c>
      <c r="Z74" s="70">
        <v>0.17</v>
      </c>
      <c r="AA74" s="68">
        <v>0.28000000000000003</v>
      </c>
      <c r="AB74" s="69">
        <v>0.16</v>
      </c>
      <c r="AC74" s="85">
        <v>0.05</v>
      </c>
      <c r="AD74" s="85">
        <v>0.27</v>
      </c>
      <c r="AE74" s="85"/>
      <c r="AF74" s="69"/>
      <c r="AG74" s="69"/>
      <c r="AH74" s="69"/>
      <c r="AI74" s="69"/>
      <c r="AJ74" s="69"/>
      <c r="AK74" s="79"/>
      <c r="AL74" s="80"/>
      <c r="AM74" s="109"/>
      <c r="AN74" s="79"/>
      <c r="AO74" s="69"/>
      <c r="AP74" s="79"/>
      <c r="AQ74" s="69"/>
      <c r="AR74" s="79"/>
      <c r="AS74" s="79"/>
      <c r="AT74" s="79"/>
      <c r="AU74" s="69"/>
      <c r="AV74" s="79"/>
      <c r="AW74" s="69"/>
      <c r="AX74" s="80"/>
      <c r="AY74" s="109"/>
      <c r="AZ74" s="79"/>
      <c r="BA74" s="69"/>
      <c r="BB74" s="79"/>
      <c r="BC74" s="79"/>
      <c r="BD74" s="69"/>
      <c r="BE74" s="79"/>
      <c r="BF74" s="69"/>
      <c r="BG74" s="79"/>
      <c r="BH74" s="79"/>
      <c r="BI74" s="69"/>
      <c r="BJ74" s="80"/>
      <c r="BK74" s="109"/>
      <c r="BL74" s="69"/>
      <c r="BM74" s="79"/>
      <c r="BN74" s="79"/>
      <c r="BO74" s="79"/>
      <c r="BP74" s="79"/>
      <c r="BQ74" s="79"/>
      <c r="BR74" s="79"/>
      <c r="BS74" s="79"/>
      <c r="BT74" s="79"/>
      <c r="BU74" s="79"/>
      <c r="BV74" s="80"/>
      <c r="BW74" s="109"/>
      <c r="BX74" s="79"/>
      <c r="BY74" s="79"/>
      <c r="BZ74" s="79"/>
      <c r="CA74" s="79"/>
      <c r="CB74" s="69"/>
      <c r="CC74" s="69"/>
      <c r="CD74" s="69"/>
      <c r="CE74" s="69"/>
      <c r="CF74" s="69"/>
      <c r="CG74" s="69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52" t="s">
        <v>22</v>
      </c>
      <c r="DG74" s="49">
        <f t="shared" si="6"/>
        <v>1</v>
      </c>
      <c r="DH74" s="151"/>
      <c r="DI74" s="153"/>
    </row>
    <row r="75" spans="2:113" s="2" customFormat="1" ht="45" customHeight="1" x14ac:dyDescent="0.25">
      <c r="B75" s="193" t="s">
        <v>252</v>
      </c>
      <c r="C75" s="189" t="s">
        <v>175</v>
      </c>
      <c r="D75" s="190" t="s">
        <v>176</v>
      </c>
      <c r="E75" s="179" t="s">
        <v>163</v>
      </c>
      <c r="F75" s="179" t="s">
        <v>177</v>
      </c>
      <c r="G75" s="178">
        <v>43344</v>
      </c>
      <c r="H75" s="178">
        <v>44255</v>
      </c>
      <c r="I75" s="182">
        <f t="shared" ref="I75:I117" si="7">H75-G75</f>
        <v>911</v>
      </c>
      <c r="J75" s="133" t="s">
        <v>270</v>
      </c>
      <c r="K75" s="147" t="s">
        <v>284</v>
      </c>
      <c r="L75" s="135" t="s">
        <v>295</v>
      </c>
      <c r="M75" s="137"/>
      <c r="N75" s="105" t="s">
        <v>21</v>
      </c>
      <c r="O75" s="63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5"/>
      <c r="AA75" s="63"/>
      <c r="AB75" s="64"/>
      <c r="AC75" s="83"/>
      <c r="AD75" s="83"/>
      <c r="AE75" s="83"/>
      <c r="AF75" s="64"/>
      <c r="AG75" s="64"/>
      <c r="AH75" s="64"/>
      <c r="AI75" s="64"/>
      <c r="AJ75" s="64"/>
      <c r="AK75" s="108"/>
      <c r="AL75" s="108"/>
      <c r="AM75" s="108"/>
      <c r="AN75" s="108"/>
      <c r="AO75" s="76"/>
      <c r="AP75" s="62"/>
      <c r="AQ75" s="76"/>
      <c r="AR75" s="108"/>
      <c r="AS75" s="108"/>
      <c r="AT75" s="108"/>
      <c r="AV75" s="108"/>
      <c r="AX75" s="108"/>
      <c r="AY75" s="108"/>
      <c r="AZ75" s="108"/>
      <c r="BB75" s="108"/>
      <c r="BC75" s="108"/>
      <c r="BE75" s="108"/>
      <c r="BG75" s="108"/>
      <c r="BH75" s="108"/>
      <c r="BI75" s="76"/>
      <c r="BJ75" s="108"/>
      <c r="BK75" s="108"/>
      <c r="BM75" s="108"/>
      <c r="BN75" s="108"/>
      <c r="BO75" s="62"/>
      <c r="BP75" s="108"/>
      <c r="BQ75" s="62"/>
      <c r="BR75" s="62"/>
      <c r="BS75" s="108"/>
      <c r="BT75" s="62"/>
      <c r="BU75" s="62"/>
      <c r="BV75" s="108"/>
      <c r="BW75" s="108"/>
      <c r="BX75" s="62"/>
      <c r="BY75" s="62"/>
      <c r="BZ75" s="62"/>
      <c r="CA75" s="62"/>
      <c r="CB75" s="61">
        <v>0.01</v>
      </c>
      <c r="CC75" s="65">
        <v>0.01</v>
      </c>
      <c r="CD75" s="63">
        <v>0.02</v>
      </c>
      <c r="CE75" s="64">
        <v>0.02</v>
      </c>
      <c r="CF75" s="64">
        <v>0.02</v>
      </c>
      <c r="CG75" s="64">
        <v>0.02</v>
      </c>
      <c r="CH75" s="64">
        <v>0.03</v>
      </c>
      <c r="CI75" s="64">
        <v>0.04</v>
      </c>
      <c r="CJ75" s="64">
        <v>0.04</v>
      </c>
      <c r="CK75" s="64">
        <v>0.05</v>
      </c>
      <c r="CL75" s="64">
        <v>0.04</v>
      </c>
      <c r="CM75" s="64">
        <v>0.05</v>
      </c>
      <c r="CN75" s="64">
        <v>0.05</v>
      </c>
      <c r="CO75" s="65">
        <v>0.04</v>
      </c>
      <c r="CP75" s="63">
        <v>0.05</v>
      </c>
      <c r="CQ75" s="64">
        <v>0.05</v>
      </c>
      <c r="CR75" s="64">
        <v>0.05</v>
      </c>
      <c r="CS75" s="64">
        <v>0.05</v>
      </c>
      <c r="CT75" s="64">
        <v>0.05</v>
      </c>
      <c r="CU75" s="64">
        <v>0.04</v>
      </c>
      <c r="CV75" s="64">
        <v>0.04</v>
      </c>
      <c r="CW75" s="64">
        <v>0.02</v>
      </c>
      <c r="CX75" s="64">
        <v>0.03</v>
      </c>
      <c r="CY75" s="64">
        <v>0.03</v>
      </c>
      <c r="CZ75" s="64">
        <v>0.03</v>
      </c>
      <c r="DA75" s="65">
        <v>0.06</v>
      </c>
      <c r="DB75" s="63">
        <v>0.02</v>
      </c>
      <c r="DC75" s="64">
        <v>0.02</v>
      </c>
      <c r="DD75" s="64">
        <v>0.01</v>
      </c>
      <c r="DE75" s="64">
        <v>0.01</v>
      </c>
      <c r="DF75" s="50" t="s">
        <v>21</v>
      </c>
      <c r="DG75" s="51">
        <f t="shared" si="6"/>
        <v>0</v>
      </c>
      <c r="DH75" s="139" t="str">
        <f>IF(DG76&lt;DG75,"ATRASADA",IF(DG76=0,"OBRA A INICIAR",IF(DI75&gt;=1,"CONCLUÍDA",IF(DG76&gt;DG75,"ADIANTADA","CONFORME O PREVISTO"))))</f>
        <v>OBRA A INICIAR</v>
      </c>
      <c r="DI75" s="141">
        <f>SUM(O76:CH76,M75)</f>
        <v>0</v>
      </c>
    </row>
    <row r="76" spans="2:113" s="2" customFormat="1" ht="45" customHeight="1" thickBot="1" x14ac:dyDescent="0.3">
      <c r="B76" s="194"/>
      <c r="C76" s="169"/>
      <c r="D76" s="167"/>
      <c r="E76" s="168"/>
      <c r="F76" s="168"/>
      <c r="G76" s="166">
        <f>[1]DUPLICAÇÕES!$C$43</f>
        <v>42009</v>
      </c>
      <c r="H76" s="166">
        <f>[1]DUPLICAÇÕES!$C$45</f>
        <v>42916</v>
      </c>
      <c r="I76" s="162"/>
      <c r="J76" s="145" t="s">
        <v>257</v>
      </c>
      <c r="K76" s="147" t="s">
        <v>263</v>
      </c>
      <c r="L76" s="147" t="s">
        <v>261</v>
      </c>
      <c r="M76" s="148"/>
      <c r="N76" s="106" t="s">
        <v>22</v>
      </c>
      <c r="O76" s="66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7"/>
      <c r="AA76" s="66"/>
      <c r="AB76" s="61"/>
      <c r="AC76" s="81"/>
      <c r="AD76" s="81"/>
      <c r="AE76" s="81"/>
      <c r="AF76" s="61"/>
      <c r="AG76" s="61"/>
      <c r="AH76" s="61"/>
      <c r="AI76" s="61"/>
      <c r="AJ76" s="61"/>
      <c r="AK76" s="61"/>
      <c r="AL76" s="67"/>
      <c r="AM76" s="66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7"/>
      <c r="AY76" s="66"/>
      <c r="AZ76" s="61"/>
      <c r="BA76" s="61"/>
      <c r="BB76" s="61"/>
      <c r="BC76" s="61"/>
      <c r="BD76" s="61"/>
      <c r="BE76" s="61"/>
      <c r="BF76" s="61"/>
      <c r="BG76" s="61">
        <v>0</v>
      </c>
      <c r="BH76" s="61">
        <v>0</v>
      </c>
      <c r="BI76" s="61">
        <v>0</v>
      </c>
      <c r="BJ76" s="67">
        <v>0</v>
      </c>
      <c r="BK76" s="66">
        <v>0</v>
      </c>
      <c r="BL76" s="61">
        <v>0</v>
      </c>
      <c r="BM76" s="61">
        <v>0</v>
      </c>
      <c r="BN76" s="61">
        <v>0</v>
      </c>
      <c r="BO76" s="61">
        <v>0</v>
      </c>
      <c r="BP76" s="61">
        <v>0</v>
      </c>
      <c r="BQ76" s="61">
        <v>0</v>
      </c>
      <c r="BR76" s="61">
        <v>0</v>
      </c>
      <c r="BS76" s="61">
        <v>0</v>
      </c>
      <c r="BT76" s="61">
        <v>0</v>
      </c>
      <c r="BU76" s="61">
        <v>0</v>
      </c>
      <c r="BV76" s="67">
        <v>0</v>
      </c>
      <c r="BW76" s="66">
        <v>0</v>
      </c>
      <c r="BX76" s="61">
        <v>0</v>
      </c>
      <c r="BY76" s="61">
        <v>0</v>
      </c>
      <c r="BZ76" s="61">
        <v>0</v>
      </c>
      <c r="CA76" s="61">
        <v>0</v>
      </c>
      <c r="CB76" s="61"/>
      <c r="CC76" s="61"/>
      <c r="CD76" s="61"/>
      <c r="CE76" s="61"/>
      <c r="CF76" s="61"/>
      <c r="CG76" s="61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48" t="s">
        <v>22</v>
      </c>
      <c r="DG76" s="49">
        <f t="shared" si="6"/>
        <v>0</v>
      </c>
      <c r="DH76" s="149"/>
      <c r="DI76" s="131"/>
    </row>
    <row r="77" spans="2:113" s="2" customFormat="1" ht="45" customHeight="1" x14ac:dyDescent="0.25">
      <c r="B77" s="194"/>
      <c r="C77" s="169" t="s">
        <v>178</v>
      </c>
      <c r="D77" s="167" t="s">
        <v>179</v>
      </c>
      <c r="E77" s="168" t="s">
        <v>163</v>
      </c>
      <c r="F77" s="168" t="s">
        <v>177</v>
      </c>
      <c r="G77" s="166">
        <v>43344</v>
      </c>
      <c r="H77" s="166">
        <v>44255</v>
      </c>
      <c r="I77" s="162">
        <f t="shared" si="7"/>
        <v>911</v>
      </c>
      <c r="J77" s="145" t="s">
        <v>270</v>
      </c>
      <c r="K77" s="147" t="s">
        <v>284</v>
      </c>
      <c r="L77" s="147" t="s">
        <v>295</v>
      </c>
      <c r="M77" s="148"/>
      <c r="N77" s="106" t="s">
        <v>21</v>
      </c>
      <c r="O77" s="66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7"/>
      <c r="AA77" s="66"/>
      <c r="AB77" s="61"/>
      <c r="AC77" s="81"/>
      <c r="AD77" s="81"/>
      <c r="AE77" s="81"/>
      <c r="AF77" s="61"/>
      <c r="AG77" s="61"/>
      <c r="AH77" s="61"/>
      <c r="AI77" s="61"/>
      <c r="AJ77" s="61"/>
      <c r="AK77" s="61"/>
      <c r="AL77" s="67"/>
      <c r="AM77" s="66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7"/>
      <c r="AY77" s="66"/>
      <c r="AZ77" s="61"/>
      <c r="BA77" s="61"/>
      <c r="BB77" s="108"/>
      <c r="BC77" s="108"/>
      <c r="BE77" s="108"/>
      <c r="BG77" s="108"/>
      <c r="BH77" s="108"/>
      <c r="BI77" s="62"/>
      <c r="BJ77" s="108"/>
      <c r="BK77" s="108"/>
      <c r="BL77" s="108"/>
      <c r="BM77" s="108"/>
      <c r="BN77" s="108"/>
      <c r="BO77" s="62"/>
      <c r="BQ77" s="62"/>
      <c r="BR77" s="62"/>
      <c r="BS77" s="108"/>
      <c r="BT77" s="62"/>
      <c r="BU77" s="62"/>
      <c r="BV77" s="108"/>
      <c r="BW77" s="108"/>
      <c r="BX77" s="62"/>
      <c r="BY77" s="62"/>
      <c r="BZ77" s="62"/>
      <c r="CA77" s="62"/>
      <c r="CB77" s="61">
        <v>0.01</v>
      </c>
      <c r="CC77" s="61">
        <v>0.01</v>
      </c>
      <c r="CD77" s="61">
        <v>0.02</v>
      </c>
      <c r="CE77" s="61">
        <v>0.02</v>
      </c>
      <c r="CF77" s="61">
        <v>0.02</v>
      </c>
      <c r="CG77" s="61">
        <v>0.02</v>
      </c>
      <c r="CH77" s="61">
        <v>0.03</v>
      </c>
      <c r="CI77" s="61">
        <v>0.04</v>
      </c>
      <c r="CJ77" s="67">
        <v>0.04</v>
      </c>
      <c r="CK77" s="66">
        <v>0.05</v>
      </c>
      <c r="CL77" s="61">
        <v>0.04</v>
      </c>
      <c r="CM77" s="61">
        <v>0.05</v>
      </c>
      <c r="CN77" s="61">
        <v>0.05</v>
      </c>
      <c r="CO77" s="61">
        <v>0.04</v>
      </c>
      <c r="CP77" s="61">
        <v>0.05</v>
      </c>
      <c r="CQ77" s="61">
        <v>0.05</v>
      </c>
      <c r="CR77" s="61">
        <v>0.05</v>
      </c>
      <c r="CS77" s="61">
        <v>0.05</v>
      </c>
      <c r="CT77" s="61">
        <v>0.05</v>
      </c>
      <c r="CU77" s="61">
        <v>0.04</v>
      </c>
      <c r="CV77" s="67">
        <v>0.04</v>
      </c>
      <c r="CW77" s="66">
        <v>0.02</v>
      </c>
      <c r="CX77" s="61">
        <v>0.03</v>
      </c>
      <c r="CY77" s="61">
        <v>0.03</v>
      </c>
      <c r="CZ77" s="61">
        <v>0.03</v>
      </c>
      <c r="DA77" s="61">
        <v>0.06</v>
      </c>
      <c r="DB77" s="61">
        <v>0.02</v>
      </c>
      <c r="DC77" s="61">
        <v>0.02</v>
      </c>
      <c r="DD77" s="61">
        <v>0.01</v>
      </c>
      <c r="DE77" s="61">
        <v>0.01</v>
      </c>
      <c r="DF77" s="48" t="s">
        <v>21</v>
      </c>
      <c r="DG77" s="51">
        <f t="shared" si="6"/>
        <v>0</v>
      </c>
      <c r="DH77" s="149" t="str">
        <f>IF(DG78&lt;DG77,"ATRASADA",IF(DG78=0,"OBRA A INICIAR",IF(DI77&gt;=1,"CONCLUÍDA",IF(DG78&gt;DG77,"ADIANTADA","CONFORME O PREVISTO"))))</f>
        <v>OBRA A INICIAR</v>
      </c>
      <c r="DI77" s="131">
        <f>SUM(O78:CH78,M77)</f>
        <v>0</v>
      </c>
    </row>
    <row r="78" spans="2:113" s="2" customFormat="1" ht="45" customHeight="1" thickBot="1" x14ac:dyDescent="0.3">
      <c r="B78" s="195"/>
      <c r="C78" s="170"/>
      <c r="D78" s="171"/>
      <c r="E78" s="172"/>
      <c r="F78" s="172"/>
      <c r="G78" s="173">
        <f>[1]DUPLICAÇÕES!$D$43</f>
        <v>42522</v>
      </c>
      <c r="H78" s="173">
        <f>[1]DUPLICAÇÕES!$D$45</f>
        <v>43434</v>
      </c>
      <c r="I78" s="174"/>
      <c r="J78" s="134" t="s">
        <v>257</v>
      </c>
      <c r="K78" s="147" t="s">
        <v>263</v>
      </c>
      <c r="L78" s="136" t="s">
        <v>261</v>
      </c>
      <c r="M78" s="138"/>
      <c r="N78" s="107" t="s">
        <v>22</v>
      </c>
      <c r="O78" s="68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70"/>
      <c r="AA78" s="68"/>
      <c r="AB78" s="69"/>
      <c r="AC78" s="85"/>
      <c r="AD78" s="85"/>
      <c r="AE78" s="85"/>
      <c r="AF78" s="69"/>
      <c r="AG78" s="69"/>
      <c r="AH78" s="69"/>
      <c r="AI78" s="69"/>
      <c r="AJ78" s="69"/>
      <c r="AK78" s="69"/>
      <c r="AL78" s="70"/>
      <c r="AM78" s="68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70"/>
      <c r="AY78" s="68"/>
      <c r="AZ78" s="69"/>
      <c r="BA78" s="69"/>
      <c r="BB78" s="69"/>
      <c r="BC78" s="69"/>
      <c r="BD78" s="69"/>
      <c r="BE78" s="69"/>
      <c r="BF78" s="69"/>
      <c r="BG78" s="69">
        <v>0</v>
      </c>
      <c r="BH78" s="69">
        <v>0</v>
      </c>
      <c r="BI78" s="69">
        <v>0</v>
      </c>
      <c r="BJ78" s="70">
        <v>0</v>
      </c>
      <c r="BK78" s="68">
        <v>0</v>
      </c>
      <c r="BL78" s="69">
        <v>0</v>
      </c>
      <c r="BM78" s="69">
        <v>0</v>
      </c>
      <c r="BN78" s="69">
        <v>0</v>
      </c>
      <c r="BO78" s="69">
        <v>0</v>
      </c>
      <c r="BP78" s="69">
        <v>0</v>
      </c>
      <c r="BQ78" s="69">
        <v>0</v>
      </c>
      <c r="BR78" s="69">
        <v>0</v>
      </c>
      <c r="BS78" s="69">
        <v>0</v>
      </c>
      <c r="BT78" s="69">
        <v>0</v>
      </c>
      <c r="BU78" s="69">
        <v>0</v>
      </c>
      <c r="BV78" s="70">
        <v>0</v>
      </c>
      <c r="BW78" s="68">
        <v>0</v>
      </c>
      <c r="BX78" s="69">
        <v>0</v>
      </c>
      <c r="BY78" s="69">
        <v>0</v>
      </c>
      <c r="BZ78" s="69">
        <v>0</v>
      </c>
      <c r="CA78" s="69">
        <v>0</v>
      </c>
      <c r="CB78" s="69"/>
      <c r="CC78" s="69"/>
      <c r="CD78" s="69"/>
      <c r="CE78" s="69"/>
      <c r="CF78" s="69"/>
      <c r="CG78" s="69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52" t="s">
        <v>22</v>
      </c>
      <c r="DG78" s="49">
        <f t="shared" si="6"/>
        <v>0</v>
      </c>
      <c r="DH78" s="140"/>
      <c r="DI78" s="132"/>
    </row>
    <row r="79" spans="2:113" s="2" customFormat="1" ht="45" customHeight="1" thickBot="1" x14ac:dyDescent="0.3">
      <c r="B79" s="60"/>
      <c r="C79" s="189" t="s">
        <v>180</v>
      </c>
      <c r="D79" s="190" t="s">
        <v>276</v>
      </c>
      <c r="E79" s="179" t="s">
        <v>181</v>
      </c>
      <c r="F79" s="179" t="s">
        <v>123</v>
      </c>
      <c r="G79" s="178">
        <v>41437</v>
      </c>
      <c r="H79" s="178">
        <v>41771</v>
      </c>
      <c r="I79" s="182">
        <f t="shared" ref="I79" si="8">H79-G79</f>
        <v>334</v>
      </c>
      <c r="J79" s="133" t="s">
        <v>270</v>
      </c>
      <c r="K79" s="147" t="s">
        <v>23</v>
      </c>
      <c r="L79" s="135" t="s">
        <v>272</v>
      </c>
      <c r="M79" s="137"/>
      <c r="N79" s="105" t="s">
        <v>21</v>
      </c>
      <c r="O79" s="63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5"/>
      <c r="AA79" s="63"/>
      <c r="AB79" s="64"/>
      <c r="AC79" s="83"/>
      <c r="AD79" s="83"/>
      <c r="AE79" s="83"/>
      <c r="AF79" s="64"/>
      <c r="AG79" s="64"/>
      <c r="AH79" s="64"/>
      <c r="AI79" s="64"/>
      <c r="AJ79" s="64"/>
      <c r="AK79" s="64"/>
      <c r="AL79" s="65"/>
      <c r="AM79" s="63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5"/>
      <c r="AY79" s="63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5"/>
      <c r="BK79" s="63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5"/>
      <c r="BW79" s="63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50" t="s">
        <v>21</v>
      </c>
      <c r="DG79" s="51">
        <f t="shared" si="6"/>
        <v>0</v>
      </c>
      <c r="DH79" s="159" t="s">
        <v>278</v>
      </c>
      <c r="DI79" s="141">
        <f>SUM(O80:CH80,M79)</f>
        <v>0</v>
      </c>
    </row>
    <row r="80" spans="2:113" s="2" customFormat="1" ht="45" customHeight="1" thickBot="1" x14ac:dyDescent="0.3">
      <c r="B80" s="60"/>
      <c r="C80" s="169"/>
      <c r="D80" s="167"/>
      <c r="E80" s="168"/>
      <c r="F80" s="168"/>
      <c r="G80" s="166">
        <v>41437</v>
      </c>
      <c r="H80" s="166">
        <v>41771</v>
      </c>
      <c r="I80" s="162"/>
      <c r="J80" s="145" t="s">
        <v>257</v>
      </c>
      <c r="K80" s="147" t="s">
        <v>258</v>
      </c>
      <c r="L80" s="147" t="s">
        <v>41</v>
      </c>
      <c r="M80" s="148"/>
      <c r="N80" s="106" t="s">
        <v>22</v>
      </c>
      <c r="O80" s="66"/>
      <c r="P80" s="61"/>
      <c r="Q80" s="64"/>
      <c r="R80" s="64"/>
      <c r="S80" s="64"/>
      <c r="T80" s="64"/>
      <c r="U80" s="78"/>
      <c r="V80" s="78"/>
      <c r="W80" s="78"/>
      <c r="X80" s="79"/>
      <c r="Y80" s="79"/>
      <c r="Z80" s="80"/>
      <c r="AA80" s="109"/>
      <c r="AB80" s="79"/>
      <c r="AC80" s="110"/>
      <c r="AD80" s="110"/>
      <c r="AE80" s="110"/>
      <c r="AF80" s="79"/>
      <c r="AG80" s="79"/>
      <c r="AH80" s="79"/>
      <c r="AI80" s="79"/>
      <c r="AJ80" s="79"/>
      <c r="AK80" s="79"/>
      <c r="AL80" s="80"/>
      <c r="AM80" s="109"/>
      <c r="AN80" s="79"/>
      <c r="AO80" s="79"/>
      <c r="AP80" s="61"/>
      <c r="AQ80" s="61"/>
      <c r="AR80" s="61"/>
      <c r="AS80" s="61"/>
      <c r="AT80" s="61"/>
      <c r="AU80" s="61"/>
      <c r="AV80" s="61"/>
      <c r="AW80" s="61"/>
      <c r="AX80" s="67"/>
      <c r="AY80" s="66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7"/>
      <c r="BK80" s="66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7"/>
      <c r="BW80" s="66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48" t="s">
        <v>22</v>
      </c>
      <c r="DG80" s="49">
        <f t="shared" si="6"/>
        <v>0</v>
      </c>
      <c r="DH80" s="160"/>
      <c r="DI80" s="131"/>
    </row>
    <row r="81" spans="2:118" s="2" customFormat="1" ht="45" customHeight="1" x14ac:dyDescent="0.25">
      <c r="B81" s="163" t="s">
        <v>253</v>
      </c>
      <c r="C81" s="189" t="s">
        <v>180</v>
      </c>
      <c r="D81" s="190" t="s">
        <v>275</v>
      </c>
      <c r="E81" s="179" t="s">
        <v>123</v>
      </c>
      <c r="F81" s="179" t="s">
        <v>124</v>
      </c>
      <c r="G81" s="178">
        <v>42156</v>
      </c>
      <c r="H81" s="178">
        <v>42518</v>
      </c>
      <c r="I81" s="182">
        <f t="shared" si="7"/>
        <v>362</v>
      </c>
      <c r="J81" s="133" t="s">
        <v>270</v>
      </c>
      <c r="K81" s="147" t="s">
        <v>23</v>
      </c>
      <c r="L81" s="135" t="s">
        <v>272</v>
      </c>
      <c r="M81" s="137"/>
      <c r="N81" s="105" t="s">
        <v>21</v>
      </c>
      <c r="O81" s="63"/>
      <c r="P81" s="64"/>
      <c r="T81" s="64"/>
      <c r="U81" s="61"/>
      <c r="V81" s="61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108"/>
      <c r="AL81" s="108"/>
      <c r="AM81" s="108"/>
      <c r="AN81" s="108"/>
      <c r="AO81" s="61">
        <v>0.26</v>
      </c>
      <c r="AP81" s="64">
        <v>0.18</v>
      </c>
      <c r="AQ81" s="64">
        <v>0.27</v>
      </c>
      <c r="AR81" s="83">
        <v>0.1</v>
      </c>
      <c r="AS81" s="83">
        <v>0.04</v>
      </c>
      <c r="AT81" s="83">
        <v>0.03</v>
      </c>
      <c r="AU81" s="64">
        <v>0.03</v>
      </c>
      <c r="AV81" s="64">
        <v>0.02</v>
      </c>
      <c r="AW81" s="64">
        <v>0.02</v>
      </c>
      <c r="AX81" s="65">
        <v>0.02</v>
      </c>
      <c r="AY81" s="63">
        <v>0.02</v>
      </c>
      <c r="AZ81" s="64">
        <v>0.01</v>
      </c>
      <c r="BA81" s="64"/>
      <c r="BB81" s="64"/>
      <c r="BC81" s="64"/>
      <c r="BD81" s="64"/>
      <c r="BE81" s="64"/>
      <c r="BF81" s="64"/>
      <c r="BG81" s="64"/>
      <c r="BH81" s="64"/>
      <c r="BI81" s="64"/>
      <c r="BJ81" s="65"/>
      <c r="BK81" s="63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5"/>
      <c r="BW81" s="63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50" t="s">
        <v>21</v>
      </c>
      <c r="DG81" s="51">
        <f t="shared" si="6"/>
        <v>1</v>
      </c>
      <c r="DH81" s="139" t="str">
        <f>IF(DG82&lt;DG81,"ATRASADA",IF(DG82=0,"OBRA A INICIAR",IF(DI81&gt;=1,"CONCLUÍDA",IF(DG82&gt;DG81,"ADIANTADA","CONFORME O PREVISTO"))))</f>
        <v>CONCLUÍDA</v>
      </c>
      <c r="DI81" s="141">
        <f>SUM(O82:CH82,M81)</f>
        <v>1</v>
      </c>
    </row>
    <row r="82" spans="2:118" s="2" customFormat="1" ht="45" customHeight="1" thickBot="1" x14ac:dyDescent="0.3">
      <c r="B82" s="164"/>
      <c r="C82" s="169"/>
      <c r="D82" s="167"/>
      <c r="E82" s="168"/>
      <c r="F82" s="168"/>
      <c r="G82" s="166">
        <v>41437</v>
      </c>
      <c r="H82" s="166">
        <v>41771</v>
      </c>
      <c r="I82" s="162"/>
      <c r="J82" s="145" t="s">
        <v>257</v>
      </c>
      <c r="K82" s="147" t="s">
        <v>258</v>
      </c>
      <c r="L82" s="147" t="s">
        <v>41</v>
      </c>
      <c r="M82" s="148"/>
      <c r="N82" s="106" t="s">
        <v>22</v>
      </c>
      <c r="O82" s="66"/>
      <c r="P82" s="61"/>
      <c r="Q82" s="61"/>
      <c r="R82" s="61"/>
      <c r="S82" s="61"/>
      <c r="T82" s="61"/>
      <c r="U82" s="61"/>
      <c r="V82" s="61"/>
      <c r="W82" s="61">
        <v>0</v>
      </c>
      <c r="X82" s="61"/>
      <c r="Y82" s="61"/>
      <c r="Z82" s="67"/>
      <c r="AA82" s="66"/>
      <c r="AB82" s="61"/>
      <c r="AC82" s="81"/>
      <c r="AD82" s="81"/>
      <c r="AE82" s="81"/>
      <c r="AF82" s="61"/>
      <c r="AG82" s="61"/>
      <c r="AH82" s="61"/>
      <c r="AI82" s="61"/>
      <c r="AJ82" s="61"/>
      <c r="AK82" s="61"/>
      <c r="AL82" s="67"/>
      <c r="AM82" s="66"/>
      <c r="AN82" s="61"/>
      <c r="AO82" s="61"/>
      <c r="AP82" s="61"/>
      <c r="AQ82" s="61">
        <v>0.01</v>
      </c>
      <c r="AR82" s="61">
        <v>0.04</v>
      </c>
      <c r="AS82" s="61">
        <v>0.15</v>
      </c>
      <c r="AT82" s="61">
        <v>0.02</v>
      </c>
      <c r="AU82" s="61">
        <v>0.02</v>
      </c>
      <c r="AV82" s="61">
        <v>0.04</v>
      </c>
      <c r="AW82" s="61">
        <v>0.04</v>
      </c>
      <c r="AX82" s="67">
        <v>0.08</v>
      </c>
      <c r="AY82" s="66">
        <v>0.05</v>
      </c>
      <c r="AZ82" s="61">
        <v>0.35</v>
      </c>
      <c r="BA82" s="61">
        <v>0.2</v>
      </c>
      <c r="BB82" s="61">
        <v>0</v>
      </c>
      <c r="BC82" s="61">
        <v>0</v>
      </c>
      <c r="BD82" s="61">
        <v>0</v>
      </c>
      <c r="BE82" s="61">
        <v>0</v>
      </c>
      <c r="BF82" s="61">
        <v>0</v>
      </c>
      <c r="BG82" s="61">
        <v>0</v>
      </c>
      <c r="BH82" s="61">
        <v>0</v>
      </c>
      <c r="BI82" s="61">
        <v>0</v>
      </c>
      <c r="BJ82" s="67">
        <v>0</v>
      </c>
      <c r="BK82" s="66">
        <v>0</v>
      </c>
      <c r="BL82" s="61">
        <v>0</v>
      </c>
      <c r="BM82" s="61">
        <v>0</v>
      </c>
      <c r="BN82" s="61">
        <v>0</v>
      </c>
      <c r="BO82" s="61">
        <v>0</v>
      </c>
      <c r="BP82" s="61">
        <v>0</v>
      </c>
      <c r="BQ82" s="61">
        <v>0</v>
      </c>
      <c r="BR82" s="61">
        <v>0</v>
      </c>
      <c r="BS82" s="61">
        <v>0</v>
      </c>
      <c r="BT82" s="61">
        <v>0</v>
      </c>
      <c r="BU82" s="61">
        <v>0</v>
      </c>
      <c r="BV82" s="67">
        <v>0</v>
      </c>
      <c r="BW82" s="66">
        <v>0</v>
      </c>
      <c r="BX82" s="61">
        <v>0</v>
      </c>
      <c r="BY82" s="61">
        <v>0</v>
      </c>
      <c r="BZ82" s="61">
        <v>0</v>
      </c>
      <c r="CA82" s="61">
        <v>0</v>
      </c>
      <c r="CB82" s="61"/>
      <c r="CC82" s="61"/>
      <c r="CD82" s="61"/>
      <c r="CE82" s="61"/>
      <c r="CF82" s="61"/>
      <c r="CG82" s="61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48" t="s">
        <v>22</v>
      </c>
      <c r="DG82" s="49">
        <f t="shared" si="6"/>
        <v>1</v>
      </c>
      <c r="DH82" s="149"/>
      <c r="DI82" s="131"/>
    </row>
    <row r="83" spans="2:118" s="2" customFormat="1" ht="45" customHeight="1" x14ac:dyDescent="0.25">
      <c r="B83" s="164"/>
      <c r="C83" s="169" t="s">
        <v>180</v>
      </c>
      <c r="D83" s="167" t="s">
        <v>301</v>
      </c>
      <c r="E83" s="168" t="s">
        <v>182</v>
      </c>
      <c r="F83" s="168" t="s">
        <v>303</v>
      </c>
      <c r="G83" s="166">
        <v>41548</v>
      </c>
      <c r="H83" s="166">
        <v>41728</v>
      </c>
      <c r="I83" s="162">
        <f t="shared" si="7"/>
        <v>180</v>
      </c>
      <c r="J83" s="145" t="s">
        <v>270</v>
      </c>
      <c r="K83" s="147" t="s">
        <v>23</v>
      </c>
      <c r="L83" s="147" t="s">
        <v>41</v>
      </c>
      <c r="M83" s="148"/>
      <c r="N83" s="106" t="s">
        <v>21</v>
      </c>
      <c r="O83" s="66"/>
      <c r="P83" s="61"/>
      <c r="Q83" s="61"/>
      <c r="R83" s="61"/>
      <c r="S83" s="61"/>
      <c r="T83" s="61"/>
      <c r="U83" s="61">
        <v>0.06</v>
      </c>
      <c r="V83" s="61">
        <v>0.19</v>
      </c>
      <c r="W83" s="61">
        <v>0.23</v>
      </c>
      <c r="X83" s="61">
        <v>0.18</v>
      </c>
      <c r="Y83" s="61">
        <v>0.15</v>
      </c>
      <c r="Z83" s="67">
        <v>0.19</v>
      </c>
      <c r="AA83" s="66"/>
      <c r="AB83" s="61"/>
      <c r="AC83" s="81"/>
      <c r="AD83" s="81"/>
      <c r="AE83" s="81"/>
      <c r="AF83" s="61"/>
      <c r="AG83" s="61"/>
      <c r="AH83" s="61"/>
      <c r="AI83" s="61"/>
      <c r="AJ83" s="61"/>
      <c r="AK83" s="61"/>
      <c r="AL83" s="67"/>
      <c r="AM83" s="66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7"/>
      <c r="AY83" s="66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7"/>
      <c r="BK83" s="66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7"/>
      <c r="BW83" s="66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48" t="s">
        <v>21</v>
      </c>
      <c r="DG83" s="51">
        <f t="shared" si="6"/>
        <v>0.75</v>
      </c>
      <c r="DH83" s="149" t="str">
        <f>IF(DG84&lt;DG83,"ATRASADA",IF(DG84=0,"OBRA A INICIAR",IF(DI83&gt;=1,"CONCLUÍDA",IF(DG84&gt;DG83,"ADIANTADA","CONFORME O PREVISTO"))))</f>
        <v>CONCLUÍDA</v>
      </c>
      <c r="DI83" s="131">
        <f>SUM(O84:CH84,M83)</f>
        <v>1</v>
      </c>
    </row>
    <row r="84" spans="2:118" s="2" customFormat="1" ht="45" customHeight="1" thickBot="1" x14ac:dyDescent="0.3">
      <c r="B84" s="164"/>
      <c r="C84" s="169"/>
      <c r="D84" s="167"/>
      <c r="E84" s="168"/>
      <c r="F84" s="168"/>
      <c r="G84" s="166">
        <v>41548</v>
      </c>
      <c r="H84" s="166">
        <v>41759</v>
      </c>
      <c r="I84" s="162"/>
      <c r="J84" s="145" t="s">
        <v>257</v>
      </c>
      <c r="K84" s="147" t="s">
        <v>258</v>
      </c>
      <c r="L84" s="147" t="s">
        <v>41</v>
      </c>
      <c r="M84" s="148"/>
      <c r="N84" s="106" t="s">
        <v>22</v>
      </c>
      <c r="O84" s="66"/>
      <c r="P84" s="61"/>
      <c r="Q84" s="61"/>
      <c r="R84" s="61"/>
      <c r="S84" s="61"/>
      <c r="T84" s="61"/>
      <c r="U84" s="61">
        <v>0.06</v>
      </c>
      <c r="V84" s="61">
        <v>0.19</v>
      </c>
      <c r="W84" s="61">
        <v>0.17</v>
      </c>
      <c r="X84" s="61">
        <v>0.3</v>
      </c>
      <c r="Y84" s="61">
        <v>0.22</v>
      </c>
      <c r="Z84" s="67">
        <v>0.06</v>
      </c>
      <c r="AA84" s="66"/>
      <c r="AB84" s="61"/>
      <c r="AC84" s="81"/>
      <c r="AD84" s="81"/>
      <c r="AE84" s="81"/>
      <c r="AF84" s="61"/>
      <c r="AG84" s="61"/>
      <c r="AH84" s="61"/>
      <c r="AI84" s="61"/>
      <c r="AJ84" s="61"/>
      <c r="AK84" s="61"/>
      <c r="AL84" s="67"/>
      <c r="AM84" s="66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7"/>
      <c r="AY84" s="66"/>
      <c r="AZ84" s="61"/>
      <c r="BA84" s="61"/>
      <c r="BB84" s="61"/>
      <c r="BC84" s="61"/>
      <c r="BD84" s="61"/>
      <c r="BE84" s="61"/>
      <c r="BF84" s="61"/>
      <c r="BG84" s="61">
        <v>0</v>
      </c>
      <c r="BH84" s="61">
        <v>0</v>
      </c>
      <c r="BI84" s="61">
        <v>0</v>
      </c>
      <c r="BJ84" s="67">
        <v>0</v>
      </c>
      <c r="BK84" s="66">
        <v>0</v>
      </c>
      <c r="BL84" s="61">
        <v>0</v>
      </c>
      <c r="BM84" s="61">
        <v>0</v>
      </c>
      <c r="BN84" s="61">
        <v>0</v>
      </c>
      <c r="BO84" s="61">
        <v>0</v>
      </c>
      <c r="BP84" s="61">
        <v>0</v>
      </c>
      <c r="BQ84" s="61">
        <v>0</v>
      </c>
      <c r="BR84" s="61">
        <v>0</v>
      </c>
      <c r="BS84" s="61">
        <v>0</v>
      </c>
      <c r="BT84" s="61">
        <v>0</v>
      </c>
      <c r="BU84" s="61">
        <v>0</v>
      </c>
      <c r="BV84" s="67">
        <v>0</v>
      </c>
      <c r="BW84" s="66">
        <v>0</v>
      </c>
      <c r="BX84" s="61">
        <v>0</v>
      </c>
      <c r="BY84" s="61">
        <v>0</v>
      </c>
      <c r="BZ84" s="61">
        <v>0</v>
      </c>
      <c r="CA84" s="61">
        <v>0</v>
      </c>
      <c r="CB84" s="61"/>
      <c r="CC84" s="61"/>
      <c r="CD84" s="61"/>
      <c r="CE84" s="61"/>
      <c r="CF84" s="61"/>
      <c r="CG84" s="61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48" t="s">
        <v>22</v>
      </c>
      <c r="DG84" s="49">
        <f t="shared" si="6"/>
        <v>0.75</v>
      </c>
      <c r="DH84" s="149"/>
      <c r="DI84" s="131"/>
    </row>
    <row r="85" spans="2:118" s="2" customFormat="1" ht="45" customHeight="1" x14ac:dyDescent="0.25">
      <c r="B85" s="164"/>
      <c r="C85" s="202" t="s">
        <v>180</v>
      </c>
      <c r="D85" s="183" t="s">
        <v>302</v>
      </c>
      <c r="E85" s="168" t="s">
        <v>182</v>
      </c>
      <c r="F85" s="168" t="s">
        <v>303</v>
      </c>
      <c r="G85" s="166">
        <v>41548</v>
      </c>
      <c r="H85" s="166">
        <v>41728</v>
      </c>
      <c r="I85" s="162">
        <f t="shared" ref="I85" si="9">H85-G85</f>
        <v>180</v>
      </c>
      <c r="J85" s="145" t="s">
        <v>270</v>
      </c>
      <c r="K85" s="147" t="s">
        <v>23</v>
      </c>
      <c r="L85" s="147" t="s">
        <v>41</v>
      </c>
      <c r="M85" s="119"/>
      <c r="N85" s="123" t="s">
        <v>21</v>
      </c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81"/>
      <c r="AD85" s="81"/>
      <c r="AE85" s="8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>
        <v>0</v>
      </c>
      <c r="BZ85" s="61">
        <v>0.06</v>
      </c>
      <c r="CA85" s="61">
        <v>0.19</v>
      </c>
      <c r="CB85" s="61">
        <v>0.23</v>
      </c>
      <c r="CC85" s="61">
        <v>0.18</v>
      </c>
      <c r="CD85" s="61">
        <v>0.15</v>
      </c>
      <c r="CE85" s="61">
        <v>0.19</v>
      </c>
      <c r="CF85" s="61"/>
      <c r="CG85" s="61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48" t="s">
        <v>21</v>
      </c>
      <c r="DG85" s="51">
        <f t="shared" si="6"/>
        <v>0.25</v>
      </c>
      <c r="DH85" s="149" t="str">
        <f>IF(DG86&lt;DG85,"ATRASADA",IF(DG86=0,"OBRA A INICIAR",IF(DI85&gt;=1,"CONCLUÍDA",IF(DG86&gt;DG85,"ADIANTADA","CONFORME O PREVISTO"))))</f>
        <v>ATRASADA</v>
      </c>
      <c r="DI85" s="131">
        <f>SUM(O86:CH86,M85)</f>
        <v>0</v>
      </c>
    </row>
    <row r="86" spans="2:118" s="2" customFormat="1" ht="45" customHeight="1" thickBot="1" x14ac:dyDescent="0.3">
      <c r="B86" s="164"/>
      <c r="C86" s="203"/>
      <c r="D86" s="184"/>
      <c r="E86" s="168"/>
      <c r="F86" s="168"/>
      <c r="G86" s="166">
        <v>41548</v>
      </c>
      <c r="H86" s="166">
        <v>41759</v>
      </c>
      <c r="I86" s="162"/>
      <c r="J86" s="145" t="s">
        <v>257</v>
      </c>
      <c r="K86" s="147" t="s">
        <v>258</v>
      </c>
      <c r="L86" s="147" t="s">
        <v>41</v>
      </c>
      <c r="M86" s="119"/>
      <c r="N86" s="123" t="s">
        <v>22</v>
      </c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81"/>
      <c r="AD86" s="81"/>
      <c r="AE86" s="8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48" t="s">
        <v>22</v>
      </c>
      <c r="DG86" s="49">
        <f t="shared" si="6"/>
        <v>0</v>
      </c>
      <c r="DH86" s="149"/>
      <c r="DI86" s="131"/>
    </row>
    <row r="87" spans="2:118" s="2" customFormat="1" ht="45" customHeight="1" x14ac:dyDescent="0.25">
      <c r="B87" s="164"/>
      <c r="C87" s="169" t="s">
        <v>180</v>
      </c>
      <c r="D87" s="167" t="s">
        <v>183</v>
      </c>
      <c r="E87" s="168" t="s">
        <v>150</v>
      </c>
      <c r="F87" s="168" t="s">
        <v>150</v>
      </c>
      <c r="G87" s="166">
        <v>43344</v>
      </c>
      <c r="H87" s="166">
        <v>43705</v>
      </c>
      <c r="I87" s="162">
        <f t="shared" si="7"/>
        <v>361</v>
      </c>
      <c r="J87" s="145" t="s">
        <v>271</v>
      </c>
      <c r="K87" s="147" t="s">
        <v>297</v>
      </c>
      <c r="L87" s="147" t="s">
        <v>265</v>
      </c>
      <c r="M87" s="120"/>
      <c r="N87" s="123" t="s">
        <v>21</v>
      </c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81"/>
      <c r="AD87" s="81"/>
      <c r="AE87" s="81"/>
      <c r="AF87" s="61"/>
      <c r="AG87" s="61"/>
      <c r="AH87" s="62"/>
      <c r="AI87" s="62"/>
      <c r="AJ87" s="62"/>
      <c r="AK87" s="108"/>
      <c r="AL87" s="108"/>
      <c r="AM87" s="108"/>
      <c r="AN87" s="108"/>
      <c r="AO87" s="62"/>
      <c r="AP87" s="62"/>
      <c r="AQ87" s="62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62"/>
      <c r="BP87" s="108"/>
      <c r="BQ87" s="62"/>
      <c r="BR87" s="62"/>
      <c r="BS87" s="108"/>
      <c r="BT87" s="62"/>
      <c r="BU87" s="62"/>
      <c r="BV87" s="108"/>
      <c r="BW87" s="108"/>
      <c r="BX87" s="62"/>
      <c r="BY87" s="62"/>
      <c r="BZ87" s="62"/>
      <c r="CA87" s="62"/>
      <c r="CB87" s="61">
        <v>0.04</v>
      </c>
      <c r="CC87" s="61">
        <v>0.06</v>
      </c>
      <c r="CD87" s="61">
        <v>0.12</v>
      </c>
      <c r="CE87" s="61">
        <v>0.14000000000000001</v>
      </c>
      <c r="CF87" s="67">
        <v>0.13</v>
      </c>
      <c r="CG87" s="66">
        <v>0.12</v>
      </c>
      <c r="CH87" s="61">
        <v>0.1</v>
      </c>
      <c r="CI87" s="61">
        <v>0.09</v>
      </c>
      <c r="CJ87" s="61">
        <v>0.06</v>
      </c>
      <c r="CK87" s="61">
        <v>0.06</v>
      </c>
      <c r="CL87" s="61">
        <v>0.04</v>
      </c>
      <c r="CM87" s="61">
        <v>0.04</v>
      </c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48" t="s">
        <v>21</v>
      </c>
      <c r="DG87" s="51">
        <f t="shared" si="6"/>
        <v>0</v>
      </c>
      <c r="DH87" s="149" t="str">
        <f>IF(DG88&lt;DG87,"ATRASADA",IF(DG88=0,"OBRA A INICIAR",IF(DI87&gt;=1,"CONCLUÍDA",IF(DG88&gt;DG87,"ADIANTADA","CONFORME O PREVISTO"))))</f>
        <v>OBRA A INICIAR</v>
      </c>
      <c r="DI87" s="131">
        <f>SUM(O88:CH88,M87)</f>
        <v>0</v>
      </c>
    </row>
    <row r="88" spans="2:118" s="2" customFormat="1" ht="45" customHeight="1" thickBot="1" x14ac:dyDescent="0.3">
      <c r="B88" s="165"/>
      <c r="C88" s="170"/>
      <c r="D88" s="171"/>
      <c r="E88" s="172"/>
      <c r="F88" s="172"/>
      <c r="G88" s="173">
        <f>'[1]TERCEIRAS FAIXAS'!$C$27</f>
        <v>41944</v>
      </c>
      <c r="H88" s="173">
        <f>'[1]TERCEIRAS FAIXAS'!$C$29</f>
        <v>42308</v>
      </c>
      <c r="I88" s="174"/>
      <c r="J88" s="134" t="s">
        <v>261</v>
      </c>
      <c r="K88" s="136" t="s">
        <v>262</v>
      </c>
      <c r="L88" s="136" t="s">
        <v>265</v>
      </c>
      <c r="M88" s="121"/>
      <c r="N88" s="107" t="s">
        <v>22</v>
      </c>
      <c r="O88" s="68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70"/>
      <c r="AA88" s="68"/>
      <c r="AB88" s="69"/>
      <c r="AC88" s="85"/>
      <c r="AD88" s="85"/>
      <c r="AE88" s="85"/>
      <c r="AF88" s="69"/>
      <c r="AG88" s="69"/>
      <c r="AH88" s="69"/>
      <c r="AI88" s="69"/>
      <c r="AJ88" s="69"/>
      <c r="AK88" s="69"/>
      <c r="AL88" s="70"/>
      <c r="AM88" s="68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70"/>
      <c r="AY88" s="68"/>
      <c r="AZ88" s="69"/>
      <c r="BA88" s="69"/>
      <c r="BB88" s="69"/>
      <c r="BC88" s="69"/>
      <c r="BD88" s="69"/>
      <c r="BE88" s="69"/>
      <c r="BF88" s="69"/>
      <c r="BG88" s="69">
        <v>0</v>
      </c>
      <c r="BH88" s="69">
        <v>0</v>
      </c>
      <c r="BI88" s="69">
        <v>0</v>
      </c>
      <c r="BJ88" s="70">
        <v>0</v>
      </c>
      <c r="BK88" s="68">
        <v>0</v>
      </c>
      <c r="BL88" s="69">
        <v>0</v>
      </c>
      <c r="BM88" s="69">
        <v>0</v>
      </c>
      <c r="BN88" s="69">
        <v>0</v>
      </c>
      <c r="BO88" s="69">
        <v>0</v>
      </c>
      <c r="BP88" s="69">
        <v>0</v>
      </c>
      <c r="BQ88" s="69">
        <v>0</v>
      </c>
      <c r="BR88" s="69">
        <v>0</v>
      </c>
      <c r="BS88" s="69">
        <v>0</v>
      </c>
      <c r="BT88" s="69">
        <v>0</v>
      </c>
      <c r="BU88" s="69">
        <v>0</v>
      </c>
      <c r="BV88" s="70">
        <v>0</v>
      </c>
      <c r="BW88" s="68">
        <v>0</v>
      </c>
      <c r="BX88" s="69">
        <v>0</v>
      </c>
      <c r="BY88" s="69">
        <v>0</v>
      </c>
      <c r="BZ88" s="69">
        <v>0</v>
      </c>
      <c r="CA88" s="69">
        <v>0</v>
      </c>
      <c r="CB88" s="69"/>
      <c r="CC88" s="69"/>
      <c r="CD88" s="69"/>
      <c r="CE88" s="69"/>
      <c r="CF88" s="69"/>
      <c r="CG88" s="69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4"/>
      <c r="DF88" s="52" t="s">
        <v>22</v>
      </c>
      <c r="DG88" s="49">
        <f t="shared" si="6"/>
        <v>0</v>
      </c>
      <c r="DH88" s="140"/>
      <c r="DI88" s="132"/>
    </row>
    <row r="89" spans="2:118" s="2" customFormat="1" ht="45" customHeight="1" x14ac:dyDescent="0.25">
      <c r="B89" s="164"/>
      <c r="C89" s="169" t="s">
        <v>184</v>
      </c>
      <c r="D89" s="167" t="s">
        <v>217</v>
      </c>
      <c r="E89" s="168" t="s">
        <v>218</v>
      </c>
      <c r="F89" s="168" t="s">
        <v>218</v>
      </c>
      <c r="G89" s="166">
        <v>41561</v>
      </c>
      <c r="H89" s="166">
        <f>G89+60</f>
        <v>41621</v>
      </c>
      <c r="I89" s="162">
        <f t="shared" si="7"/>
        <v>60</v>
      </c>
      <c r="J89" s="145" t="s">
        <v>270</v>
      </c>
      <c r="K89" s="147" t="s">
        <v>23</v>
      </c>
      <c r="L89" s="147" t="s">
        <v>41</v>
      </c>
      <c r="M89" s="148"/>
      <c r="N89" s="106" t="s">
        <v>21</v>
      </c>
      <c r="O89" s="66"/>
      <c r="P89" s="61"/>
      <c r="Q89" s="61"/>
      <c r="R89" s="61"/>
      <c r="S89" s="61"/>
      <c r="T89" s="61"/>
      <c r="U89" s="61">
        <v>0.25</v>
      </c>
      <c r="V89" s="61">
        <v>0.65</v>
      </c>
      <c r="W89" s="61">
        <v>0.1</v>
      </c>
      <c r="X89" s="61"/>
      <c r="Y89" s="61"/>
      <c r="Z89" s="67"/>
      <c r="AA89" s="66"/>
      <c r="AB89" s="61"/>
      <c r="AC89" s="81"/>
      <c r="AD89" s="81"/>
      <c r="AE89" s="81"/>
      <c r="AF89" s="61"/>
      <c r="AG89" s="61"/>
      <c r="AH89" s="61"/>
      <c r="AI89" s="61"/>
      <c r="AJ89" s="61"/>
      <c r="AK89" s="61"/>
      <c r="AL89" s="67"/>
      <c r="AM89" s="66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7"/>
      <c r="AY89" s="66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7"/>
      <c r="BK89" s="66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7"/>
      <c r="BW89" s="66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48" t="s">
        <v>21</v>
      </c>
      <c r="DG89" s="51">
        <f t="shared" si="6"/>
        <v>0.1</v>
      </c>
      <c r="DH89" s="149" t="str">
        <f>IF(DG90&lt;DG89,"ATRASADA",IF(DG90=0,"OBRA A INICIAR",IF(DI89&gt;=1,"CONCLUÍDA",IF(DG90&gt;DG89,"ADIANTADA","CONFORME O PREVISTO"))))</f>
        <v>CONCLUÍDA</v>
      </c>
      <c r="DI89" s="131">
        <f>SUM(O90:CH90,M89)</f>
        <v>1</v>
      </c>
    </row>
    <row r="90" spans="2:118" s="2" customFormat="1" ht="45" customHeight="1" thickBot="1" x14ac:dyDescent="0.3">
      <c r="B90" s="164"/>
      <c r="C90" s="169"/>
      <c r="D90" s="167"/>
      <c r="E90" s="168"/>
      <c r="F90" s="168"/>
      <c r="G90" s="166">
        <v>41561</v>
      </c>
      <c r="H90" s="166">
        <f>G90+60</f>
        <v>41621</v>
      </c>
      <c r="I90" s="162"/>
      <c r="J90" s="145" t="s">
        <v>257</v>
      </c>
      <c r="K90" s="147" t="s">
        <v>258</v>
      </c>
      <c r="L90" s="147" t="s">
        <v>41</v>
      </c>
      <c r="M90" s="148"/>
      <c r="N90" s="106" t="s">
        <v>22</v>
      </c>
      <c r="O90" s="66"/>
      <c r="P90" s="61"/>
      <c r="Q90" s="61"/>
      <c r="R90" s="61"/>
      <c r="S90" s="61"/>
      <c r="T90" s="61"/>
      <c r="U90" s="61">
        <v>0.25</v>
      </c>
      <c r="V90" s="61">
        <v>0.65</v>
      </c>
      <c r="W90" s="61">
        <v>0.1</v>
      </c>
      <c r="X90" s="61"/>
      <c r="Y90" s="61"/>
      <c r="Z90" s="67"/>
      <c r="AA90" s="66"/>
      <c r="AB90" s="61"/>
      <c r="AC90" s="81"/>
      <c r="AD90" s="81"/>
      <c r="AE90" s="81"/>
      <c r="AF90" s="61"/>
      <c r="AG90" s="61"/>
      <c r="AH90" s="61"/>
      <c r="AI90" s="61"/>
      <c r="AJ90" s="61"/>
      <c r="AK90" s="61"/>
      <c r="AL90" s="67"/>
      <c r="AM90" s="66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7"/>
      <c r="AY90" s="66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7"/>
      <c r="BK90" s="66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7"/>
      <c r="BW90" s="66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48" t="s">
        <v>22</v>
      </c>
      <c r="DG90" s="49">
        <f t="shared" si="6"/>
        <v>0.1</v>
      </c>
      <c r="DH90" s="149"/>
      <c r="DI90" s="131"/>
    </row>
    <row r="91" spans="2:118" s="2" customFormat="1" ht="45" customHeight="1" x14ac:dyDescent="0.25">
      <c r="B91" s="164"/>
      <c r="C91" s="169" t="s">
        <v>184</v>
      </c>
      <c r="D91" s="167" t="s">
        <v>219</v>
      </c>
      <c r="E91" s="168" t="s">
        <v>220</v>
      </c>
      <c r="F91" s="168" t="s">
        <v>220</v>
      </c>
      <c r="G91" s="166">
        <v>41536</v>
      </c>
      <c r="H91" s="166">
        <f>G91+60</f>
        <v>41596</v>
      </c>
      <c r="I91" s="162">
        <f t="shared" si="7"/>
        <v>60</v>
      </c>
      <c r="J91" s="145" t="s">
        <v>270</v>
      </c>
      <c r="K91" s="147" t="s">
        <v>23</v>
      </c>
      <c r="L91" s="147" t="s">
        <v>41</v>
      </c>
      <c r="M91" s="148"/>
      <c r="N91" s="106" t="s">
        <v>21</v>
      </c>
      <c r="O91" s="66"/>
      <c r="P91" s="61"/>
      <c r="Q91" s="61"/>
      <c r="R91" s="61"/>
      <c r="S91" s="61"/>
      <c r="T91" s="61">
        <v>0.22</v>
      </c>
      <c r="U91" s="61">
        <v>0.68</v>
      </c>
      <c r="V91" s="61">
        <v>0.1</v>
      </c>
      <c r="W91" s="61"/>
      <c r="X91" s="61"/>
      <c r="Y91" s="61"/>
      <c r="Z91" s="67"/>
      <c r="AA91" s="66"/>
      <c r="AB91" s="61"/>
      <c r="AC91" s="81"/>
      <c r="AD91" s="81"/>
      <c r="AE91" s="81"/>
      <c r="AF91" s="61"/>
      <c r="AG91" s="61"/>
      <c r="AH91" s="61"/>
      <c r="AI91" s="61"/>
      <c r="AJ91" s="61"/>
      <c r="AK91" s="61"/>
      <c r="AL91" s="67"/>
      <c r="AM91" s="66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7"/>
      <c r="AY91" s="66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7"/>
      <c r="BK91" s="66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7"/>
      <c r="BW91" s="66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48" t="s">
        <v>21</v>
      </c>
      <c r="DG91" s="51">
        <f t="shared" si="6"/>
        <v>0</v>
      </c>
      <c r="DH91" s="157" t="str">
        <f>IF(DG92&lt;DG91,"ATRASADA",IF(DI91&gt;=1,"CONCLUÍDA",IF(DG92&gt;DG91,"ADIANTADA",IF(DG92=0,"OBRA A INICIAR","CONFORME O PREVISTO"))))</f>
        <v>CONCLUÍDA</v>
      </c>
      <c r="DI91" s="131">
        <f>SUM(O92:CH92,M91)</f>
        <v>1</v>
      </c>
      <c r="DJ91" s="76"/>
      <c r="DK91" s="76"/>
      <c r="DL91" s="76"/>
      <c r="DM91" s="76"/>
      <c r="DN91" s="76"/>
    </row>
    <row r="92" spans="2:118" s="2" customFormat="1" ht="45" customHeight="1" thickBot="1" x14ac:dyDescent="0.3">
      <c r="B92" s="164"/>
      <c r="C92" s="169"/>
      <c r="D92" s="167"/>
      <c r="E92" s="168"/>
      <c r="F92" s="168"/>
      <c r="G92" s="166">
        <v>41536</v>
      </c>
      <c r="H92" s="166">
        <f>G92+60</f>
        <v>41596</v>
      </c>
      <c r="I92" s="162"/>
      <c r="J92" s="145" t="s">
        <v>257</v>
      </c>
      <c r="K92" s="147" t="s">
        <v>258</v>
      </c>
      <c r="L92" s="147" t="s">
        <v>41</v>
      </c>
      <c r="M92" s="148"/>
      <c r="N92" s="106" t="s">
        <v>22</v>
      </c>
      <c r="O92" s="66"/>
      <c r="P92" s="61"/>
      <c r="Q92" s="61"/>
      <c r="R92" s="61"/>
      <c r="S92" s="61"/>
      <c r="T92" s="61">
        <v>0.22</v>
      </c>
      <c r="U92" s="61">
        <v>0.68</v>
      </c>
      <c r="V92" s="61">
        <v>0.1</v>
      </c>
      <c r="W92" s="61"/>
      <c r="X92" s="61"/>
      <c r="Y92" s="61"/>
      <c r="Z92" s="67"/>
      <c r="AA92" s="66"/>
      <c r="AB92" s="61"/>
      <c r="AC92" s="81"/>
      <c r="AD92" s="81"/>
      <c r="AE92" s="81"/>
      <c r="AF92" s="61"/>
      <c r="AG92" s="61"/>
      <c r="AH92" s="61"/>
      <c r="AI92" s="61"/>
      <c r="AJ92" s="61"/>
      <c r="AK92" s="61"/>
      <c r="AL92" s="67"/>
      <c r="AM92" s="66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7"/>
      <c r="AY92" s="66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7"/>
      <c r="BK92" s="66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7"/>
      <c r="BW92" s="66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48" t="s">
        <v>22</v>
      </c>
      <c r="DG92" s="49">
        <f t="shared" si="6"/>
        <v>0</v>
      </c>
      <c r="DH92" s="158"/>
      <c r="DI92" s="131"/>
      <c r="DJ92" s="76"/>
      <c r="DK92" s="76"/>
      <c r="DL92" s="76"/>
      <c r="DM92" s="76"/>
      <c r="DN92" s="76"/>
    </row>
    <row r="93" spans="2:118" s="2" customFormat="1" ht="45" customHeight="1" x14ac:dyDescent="0.25">
      <c r="B93" s="164"/>
      <c r="C93" s="169" t="s">
        <v>184</v>
      </c>
      <c r="D93" s="167" t="s">
        <v>185</v>
      </c>
      <c r="E93" s="168" t="s">
        <v>186</v>
      </c>
      <c r="F93" s="168" t="s">
        <v>186</v>
      </c>
      <c r="G93" s="166">
        <v>41593</v>
      </c>
      <c r="H93" s="166">
        <v>41835</v>
      </c>
      <c r="I93" s="162">
        <f t="shared" si="7"/>
        <v>242</v>
      </c>
      <c r="J93" s="145" t="s">
        <v>270</v>
      </c>
      <c r="K93" s="147" t="s">
        <v>23</v>
      </c>
      <c r="L93" s="147" t="s">
        <v>41</v>
      </c>
      <c r="M93" s="148"/>
      <c r="N93" s="106" t="s">
        <v>21</v>
      </c>
      <c r="O93" s="66"/>
      <c r="P93" s="61"/>
      <c r="Q93" s="61"/>
      <c r="R93" s="61"/>
      <c r="S93" s="61"/>
      <c r="T93" s="61"/>
      <c r="U93" s="61"/>
      <c r="V93" s="61">
        <v>0.03</v>
      </c>
      <c r="W93" s="61">
        <v>0.08</v>
      </c>
      <c r="X93" s="61">
        <v>0.13</v>
      </c>
      <c r="Y93" s="61">
        <v>0.09</v>
      </c>
      <c r="Z93" s="67">
        <v>7.0000000000000007E-2</v>
      </c>
      <c r="AA93" s="66">
        <v>0.06</v>
      </c>
      <c r="AB93" s="61">
        <v>0.06</v>
      </c>
      <c r="AC93" s="81">
        <v>0.06</v>
      </c>
      <c r="AD93" s="81">
        <v>0.42</v>
      </c>
      <c r="AE93" s="81"/>
      <c r="AF93" s="61"/>
      <c r="AG93" s="61"/>
      <c r="AH93" s="61"/>
      <c r="AI93" s="61"/>
      <c r="AJ93" s="61"/>
      <c r="AK93" s="61"/>
      <c r="AL93" s="67"/>
      <c r="AM93" s="66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7"/>
      <c r="AY93" s="66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7"/>
      <c r="BK93" s="66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7"/>
      <c r="BW93" s="66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73"/>
      <c r="CW93" s="73"/>
      <c r="CX93" s="73"/>
      <c r="CY93" s="73"/>
      <c r="CZ93" s="73"/>
      <c r="DA93" s="73"/>
      <c r="DB93" s="73"/>
      <c r="DC93" s="73"/>
      <c r="DD93" s="73"/>
      <c r="DE93" s="73"/>
      <c r="DF93" s="48" t="s">
        <v>21</v>
      </c>
      <c r="DG93" s="51">
        <f t="shared" si="6"/>
        <v>0.97</v>
      </c>
      <c r="DH93" s="149" t="str">
        <f>IF(DG94&lt;DG93,"ATRASADA",IF(DG94=0,"OBRA A INICIAR",IF(DI93&gt;=1,"CONCLUÍDA",IF(DG94&gt;DG93,"ADIANTADA","CONFORME O PREVISTO"))))</f>
        <v>CONCLUÍDA</v>
      </c>
      <c r="DI93" s="131">
        <f>SUM(O94:CH94,M93)</f>
        <v>0.99999999999999989</v>
      </c>
    </row>
    <row r="94" spans="2:118" s="2" customFormat="1" ht="45" customHeight="1" thickBot="1" x14ac:dyDescent="0.3">
      <c r="B94" s="164"/>
      <c r="C94" s="169"/>
      <c r="D94" s="167"/>
      <c r="E94" s="168"/>
      <c r="F94" s="168"/>
      <c r="G94" s="166">
        <v>41593</v>
      </c>
      <c r="H94" s="166">
        <f>G94+14*30+6</f>
        <v>42019</v>
      </c>
      <c r="I94" s="162"/>
      <c r="J94" s="145" t="s">
        <v>257</v>
      </c>
      <c r="K94" s="147" t="s">
        <v>258</v>
      </c>
      <c r="L94" s="147" t="s">
        <v>41</v>
      </c>
      <c r="M94" s="148"/>
      <c r="N94" s="106" t="s">
        <v>22</v>
      </c>
      <c r="O94" s="66"/>
      <c r="P94" s="61"/>
      <c r="Q94" s="61"/>
      <c r="R94" s="61"/>
      <c r="S94" s="61"/>
      <c r="T94" s="61"/>
      <c r="U94" s="61"/>
      <c r="V94" s="61">
        <v>0.03</v>
      </c>
      <c r="W94" s="61">
        <v>0.17</v>
      </c>
      <c r="X94" s="61">
        <v>0.16</v>
      </c>
      <c r="Y94" s="61">
        <v>0.21</v>
      </c>
      <c r="Z94" s="67">
        <v>0.04</v>
      </c>
      <c r="AA94" s="66">
        <v>0.01</v>
      </c>
      <c r="AB94" s="61">
        <v>0.06</v>
      </c>
      <c r="AC94" s="81">
        <v>0.24</v>
      </c>
      <c r="AD94" s="81">
        <v>0.08</v>
      </c>
      <c r="AE94" s="81"/>
      <c r="AF94" s="61"/>
      <c r="AG94" s="61"/>
      <c r="AH94" s="61"/>
      <c r="AI94" s="61"/>
      <c r="AJ94" s="61"/>
      <c r="AK94" s="61"/>
      <c r="AL94" s="67"/>
      <c r="AM94" s="66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7"/>
      <c r="AY94" s="66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7"/>
      <c r="BK94" s="66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7"/>
      <c r="BW94" s="66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73"/>
      <c r="CI94" s="73"/>
      <c r="CJ94" s="73"/>
      <c r="CK94" s="73"/>
      <c r="CL94" s="73"/>
      <c r="CM94" s="73"/>
      <c r="CN94" s="73"/>
      <c r="CO94" s="73"/>
      <c r="CP94" s="73"/>
      <c r="CQ94" s="73"/>
      <c r="CR94" s="73"/>
      <c r="CS94" s="73"/>
      <c r="CT94" s="73"/>
      <c r="CU94" s="73"/>
      <c r="CV94" s="73"/>
      <c r="CW94" s="73"/>
      <c r="CX94" s="73"/>
      <c r="CY94" s="73"/>
      <c r="CZ94" s="73"/>
      <c r="DA94" s="73"/>
      <c r="DB94" s="73"/>
      <c r="DC94" s="73"/>
      <c r="DD94" s="73"/>
      <c r="DE94" s="73"/>
      <c r="DF94" s="48" t="s">
        <v>22</v>
      </c>
      <c r="DG94" s="49">
        <f t="shared" si="6"/>
        <v>0.97000000000000008</v>
      </c>
      <c r="DH94" s="149"/>
      <c r="DI94" s="131"/>
    </row>
    <row r="95" spans="2:118" s="2" customFormat="1" ht="45" customHeight="1" x14ac:dyDescent="0.25">
      <c r="B95" s="164"/>
      <c r="C95" s="169" t="s">
        <v>184</v>
      </c>
      <c r="D95" s="167" t="s">
        <v>187</v>
      </c>
      <c r="E95" s="168" t="s">
        <v>188</v>
      </c>
      <c r="F95" s="168" t="s">
        <v>188</v>
      </c>
      <c r="G95" s="166">
        <f>'[1]PA 1.2.5.3'!$C$25</f>
        <v>41699</v>
      </c>
      <c r="H95" s="166">
        <v>41759</v>
      </c>
      <c r="I95" s="162">
        <f t="shared" si="7"/>
        <v>60</v>
      </c>
      <c r="J95" s="145" t="s">
        <v>270</v>
      </c>
      <c r="K95" s="147" t="s">
        <v>23</v>
      </c>
      <c r="L95" s="147" t="s">
        <v>41</v>
      </c>
      <c r="M95" s="148"/>
      <c r="N95" s="106" t="s">
        <v>21</v>
      </c>
      <c r="O95" s="66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7">
        <v>0.34</v>
      </c>
      <c r="AA95" s="66">
        <v>0.66</v>
      </c>
      <c r="AB95" s="61"/>
      <c r="AC95" s="81"/>
      <c r="AD95" s="81"/>
      <c r="AE95" s="81"/>
      <c r="AF95" s="61"/>
      <c r="AG95" s="61"/>
      <c r="AH95" s="61"/>
      <c r="AI95" s="61"/>
      <c r="AJ95" s="61"/>
      <c r="AK95" s="61"/>
      <c r="AL95" s="67"/>
      <c r="AM95" s="66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7"/>
      <c r="AY95" s="66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7"/>
      <c r="BK95" s="66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7"/>
      <c r="BW95" s="66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/>
      <c r="DE95" s="73"/>
      <c r="DF95" s="48" t="s">
        <v>21</v>
      </c>
      <c r="DG95" s="51">
        <f t="shared" si="6"/>
        <v>1</v>
      </c>
      <c r="DH95" s="149" t="str">
        <f>IF(DG96&lt;DG95,"ATRASADA",IF(DG96=0,"OBRA A INICIAR",IF(DI95&gt;=1,"CONCLUÍDA",IF(DG96&gt;DG95,"ADIANTADA","CONFORME O PREVISTO"))))</f>
        <v>CONCLUÍDA</v>
      </c>
      <c r="DI95" s="131">
        <f>SUM(O96:CH96,M95)</f>
        <v>1</v>
      </c>
    </row>
    <row r="96" spans="2:118" s="2" customFormat="1" ht="45" customHeight="1" thickBot="1" x14ac:dyDescent="0.3">
      <c r="B96" s="164"/>
      <c r="C96" s="169"/>
      <c r="D96" s="167"/>
      <c r="E96" s="168"/>
      <c r="F96" s="168"/>
      <c r="G96" s="166">
        <f>'[1]PA 1.2.5.3'!$C$25</f>
        <v>41699</v>
      </c>
      <c r="H96" s="166">
        <f>'[1]PA 1.2.5.3'!$C$27</f>
        <v>41790</v>
      </c>
      <c r="I96" s="162"/>
      <c r="J96" s="145" t="s">
        <v>257</v>
      </c>
      <c r="K96" s="147" t="s">
        <v>258</v>
      </c>
      <c r="L96" s="147" t="s">
        <v>41</v>
      </c>
      <c r="M96" s="148"/>
      <c r="N96" s="106" t="s">
        <v>22</v>
      </c>
      <c r="O96" s="66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7">
        <v>0.36</v>
      </c>
      <c r="AA96" s="66">
        <v>0.64</v>
      </c>
      <c r="AB96" s="61"/>
      <c r="AC96" s="81"/>
      <c r="AD96" s="81"/>
      <c r="AE96" s="81"/>
      <c r="AF96" s="61"/>
      <c r="AG96" s="61"/>
      <c r="AH96" s="61"/>
      <c r="AI96" s="61"/>
      <c r="AJ96" s="61"/>
      <c r="AK96" s="61"/>
      <c r="AL96" s="67"/>
      <c r="AM96" s="66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7"/>
      <c r="AY96" s="66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7"/>
      <c r="BK96" s="66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7"/>
      <c r="BW96" s="66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3"/>
      <c r="DF96" s="48" t="s">
        <v>22</v>
      </c>
      <c r="DG96" s="49">
        <f t="shared" si="6"/>
        <v>1</v>
      </c>
      <c r="DH96" s="149"/>
      <c r="DI96" s="131"/>
    </row>
    <row r="97" spans="2:118" s="2" customFormat="1" ht="45" customHeight="1" x14ac:dyDescent="0.25">
      <c r="B97" s="164"/>
      <c r="C97" s="169" t="s">
        <v>184</v>
      </c>
      <c r="D97" s="167" t="s">
        <v>221</v>
      </c>
      <c r="E97" s="168" t="s">
        <v>222</v>
      </c>
      <c r="F97" s="168" t="s">
        <v>222</v>
      </c>
      <c r="G97" s="166">
        <f>'[1]PA 1.2.5.3'!$D$25</f>
        <v>41582</v>
      </c>
      <c r="H97" s="166">
        <f>'[1]PA 1.2.5.3'!$D$27</f>
        <v>41698</v>
      </c>
      <c r="I97" s="162">
        <f t="shared" si="7"/>
        <v>116</v>
      </c>
      <c r="J97" s="145" t="s">
        <v>270</v>
      </c>
      <c r="K97" s="147" t="s">
        <v>23</v>
      </c>
      <c r="L97" s="147" t="s">
        <v>41</v>
      </c>
      <c r="M97" s="148"/>
      <c r="N97" s="106" t="s">
        <v>21</v>
      </c>
      <c r="O97" s="66"/>
      <c r="P97" s="61"/>
      <c r="Q97" s="61"/>
      <c r="R97" s="61"/>
      <c r="S97" s="61"/>
      <c r="T97" s="61"/>
      <c r="U97" s="61"/>
      <c r="V97" s="61">
        <v>0.25</v>
      </c>
      <c r="W97" s="61">
        <v>0.28000000000000003</v>
      </c>
      <c r="X97" s="61">
        <v>0.25</v>
      </c>
      <c r="Y97" s="61">
        <v>0.22</v>
      </c>
      <c r="Z97" s="67"/>
      <c r="AA97" s="66"/>
      <c r="AB97" s="61"/>
      <c r="AC97" s="81"/>
      <c r="AD97" s="81"/>
      <c r="AE97" s="81"/>
      <c r="AF97" s="61"/>
      <c r="AG97" s="61"/>
      <c r="AH97" s="61"/>
      <c r="AI97" s="61"/>
      <c r="AJ97" s="61"/>
      <c r="AK97" s="61"/>
      <c r="AL97" s="67"/>
      <c r="AM97" s="66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7"/>
      <c r="AY97" s="66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7"/>
      <c r="BK97" s="66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7"/>
      <c r="BW97" s="66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48" t="s">
        <v>21</v>
      </c>
      <c r="DG97" s="51">
        <f t="shared" si="6"/>
        <v>0.75</v>
      </c>
      <c r="DH97" s="149" t="str">
        <f>IF(DG98&lt;DG97,"ATRASADA",IF(DG98=0,"OBRA A INICIAR",IF(DI97&gt;=1,"CONCLUÍDA",IF(DG98&gt;DG97,"ADIANTADA","CONFORME O PREVISTO"))))</f>
        <v>CONCLUÍDA</v>
      </c>
      <c r="DI97" s="131">
        <f>SUM(O98:CH98,M97)</f>
        <v>1</v>
      </c>
    </row>
    <row r="98" spans="2:118" s="2" customFormat="1" ht="45" customHeight="1" thickBot="1" x14ac:dyDescent="0.3">
      <c r="B98" s="164"/>
      <c r="C98" s="169"/>
      <c r="D98" s="167"/>
      <c r="E98" s="168"/>
      <c r="F98" s="168"/>
      <c r="G98" s="166">
        <f>'[1]PA 1.2.5.3'!$D$25</f>
        <v>41582</v>
      </c>
      <c r="H98" s="166">
        <f>'[1]PA 1.2.5.3'!$D$27</f>
        <v>41698</v>
      </c>
      <c r="I98" s="162"/>
      <c r="J98" s="145" t="s">
        <v>257</v>
      </c>
      <c r="K98" s="147" t="s">
        <v>258</v>
      </c>
      <c r="L98" s="147" t="s">
        <v>41</v>
      </c>
      <c r="M98" s="148"/>
      <c r="N98" s="106" t="s">
        <v>22</v>
      </c>
      <c r="O98" s="66"/>
      <c r="P98" s="61"/>
      <c r="Q98" s="61"/>
      <c r="R98" s="61"/>
      <c r="S98" s="61"/>
      <c r="T98" s="61"/>
      <c r="U98" s="61"/>
      <c r="V98" s="61">
        <v>0.25</v>
      </c>
      <c r="W98" s="61">
        <v>0.3</v>
      </c>
      <c r="X98" s="61">
        <v>0.23</v>
      </c>
      <c r="Y98" s="61">
        <v>0.18</v>
      </c>
      <c r="Z98" s="67">
        <v>0.04</v>
      </c>
      <c r="AA98" s="66"/>
      <c r="AB98" s="61"/>
      <c r="AC98" s="81"/>
      <c r="AD98" s="81"/>
      <c r="AE98" s="81"/>
      <c r="AF98" s="61"/>
      <c r="AG98" s="61"/>
      <c r="AH98" s="61"/>
      <c r="AI98" s="61"/>
      <c r="AJ98" s="61"/>
      <c r="AK98" s="61"/>
      <c r="AL98" s="67"/>
      <c r="AM98" s="66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7"/>
      <c r="AY98" s="66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7"/>
      <c r="BK98" s="66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7"/>
      <c r="BW98" s="66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48" t="s">
        <v>22</v>
      </c>
      <c r="DG98" s="49">
        <f t="shared" si="6"/>
        <v>0.75</v>
      </c>
      <c r="DH98" s="149"/>
      <c r="DI98" s="131"/>
    </row>
    <row r="99" spans="2:118" s="2" customFormat="1" ht="45" customHeight="1" x14ac:dyDescent="0.25">
      <c r="B99" s="164"/>
      <c r="C99" s="169" t="s">
        <v>184</v>
      </c>
      <c r="D99" s="167" t="s">
        <v>223</v>
      </c>
      <c r="E99" s="168" t="s">
        <v>224</v>
      </c>
      <c r="F99" s="168" t="s">
        <v>224</v>
      </c>
      <c r="G99" s="166">
        <v>41449</v>
      </c>
      <c r="H99" s="166">
        <f>+G99+150</f>
        <v>41599</v>
      </c>
      <c r="I99" s="162">
        <f t="shared" si="7"/>
        <v>150</v>
      </c>
      <c r="J99" s="145" t="s">
        <v>270</v>
      </c>
      <c r="K99" s="147" t="s">
        <v>23</v>
      </c>
      <c r="L99" s="147" t="s">
        <v>41</v>
      </c>
      <c r="M99" s="148"/>
      <c r="N99" s="106" t="s">
        <v>21</v>
      </c>
      <c r="O99" s="66"/>
      <c r="P99" s="61"/>
      <c r="Q99" s="61">
        <v>0.04</v>
      </c>
      <c r="R99" s="61">
        <v>0.25</v>
      </c>
      <c r="S99" s="61">
        <v>0.37</v>
      </c>
      <c r="T99" s="61">
        <v>0.2</v>
      </c>
      <c r="U99" s="61">
        <v>0.1</v>
      </c>
      <c r="V99" s="61">
        <v>0.04</v>
      </c>
      <c r="W99" s="61"/>
      <c r="X99" s="61"/>
      <c r="Y99" s="61"/>
      <c r="Z99" s="67"/>
      <c r="AA99" s="66"/>
      <c r="AB99" s="61"/>
      <c r="AC99" s="81"/>
      <c r="AD99" s="81"/>
      <c r="AE99" s="81"/>
      <c r="AF99" s="61"/>
      <c r="AG99" s="61"/>
      <c r="AH99" s="61"/>
      <c r="AI99" s="61"/>
      <c r="AJ99" s="61"/>
      <c r="AK99" s="61"/>
      <c r="AL99" s="67"/>
      <c r="AM99" s="66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7"/>
      <c r="AY99" s="66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7"/>
      <c r="BK99" s="66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7"/>
      <c r="BW99" s="66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73"/>
      <c r="CZ99" s="73"/>
      <c r="DA99" s="73"/>
      <c r="DB99" s="73"/>
      <c r="DC99" s="73"/>
      <c r="DD99" s="73"/>
      <c r="DE99" s="73"/>
      <c r="DF99" s="48" t="s">
        <v>21</v>
      </c>
      <c r="DG99" s="51">
        <f t="shared" si="6"/>
        <v>0</v>
      </c>
      <c r="DH99" s="157" t="str">
        <f>IF(DG100&lt;DG99,"ATRASADA",IF(DI99&gt;=1,"CONCLUÍDA",IF(DG100&gt;DG99,"ADIANTADA",IF(DG100=0,"OBRA A INICIAR","CONFORME O PREVISTO"))))</f>
        <v>CONCLUÍDA</v>
      </c>
      <c r="DI99" s="131">
        <f>SUM(O100:CH100,M99)</f>
        <v>0.99999999999999989</v>
      </c>
      <c r="DJ99" s="76"/>
      <c r="DK99" s="76"/>
      <c r="DL99" s="76"/>
      <c r="DM99" s="76"/>
      <c r="DN99" s="76"/>
    </row>
    <row r="100" spans="2:118" s="2" customFormat="1" ht="45" customHeight="1" thickBot="1" x14ac:dyDescent="0.3">
      <c r="B100" s="164"/>
      <c r="C100" s="169"/>
      <c r="D100" s="167"/>
      <c r="E100" s="168"/>
      <c r="F100" s="168"/>
      <c r="G100" s="166">
        <v>41449</v>
      </c>
      <c r="H100" s="166">
        <f>+G100+150</f>
        <v>41599</v>
      </c>
      <c r="I100" s="162"/>
      <c r="J100" s="145" t="s">
        <v>257</v>
      </c>
      <c r="K100" s="147" t="s">
        <v>258</v>
      </c>
      <c r="L100" s="147" t="s">
        <v>41</v>
      </c>
      <c r="M100" s="148"/>
      <c r="N100" s="106" t="s">
        <v>22</v>
      </c>
      <c r="O100" s="66"/>
      <c r="P100" s="61"/>
      <c r="Q100" s="61">
        <v>0.04</v>
      </c>
      <c r="R100" s="61">
        <v>0.25</v>
      </c>
      <c r="S100" s="61">
        <v>0.37</v>
      </c>
      <c r="T100" s="61">
        <v>0.2</v>
      </c>
      <c r="U100" s="61">
        <v>0.1</v>
      </c>
      <c r="V100" s="61">
        <v>0.04</v>
      </c>
      <c r="W100" s="61"/>
      <c r="X100" s="61"/>
      <c r="Y100" s="61"/>
      <c r="Z100" s="67"/>
      <c r="AA100" s="66"/>
      <c r="AB100" s="61"/>
      <c r="AC100" s="81"/>
      <c r="AD100" s="81"/>
      <c r="AE100" s="81"/>
      <c r="AF100" s="61"/>
      <c r="AG100" s="61"/>
      <c r="AH100" s="61"/>
      <c r="AI100" s="61"/>
      <c r="AJ100" s="61"/>
      <c r="AK100" s="61"/>
      <c r="AL100" s="67"/>
      <c r="AM100" s="66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7"/>
      <c r="AY100" s="66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7"/>
      <c r="BK100" s="66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7"/>
      <c r="BW100" s="66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73"/>
      <c r="CI100" s="73"/>
      <c r="CJ100" s="73"/>
      <c r="CK100" s="73"/>
      <c r="CL100" s="73"/>
      <c r="CM100" s="73"/>
      <c r="CN100" s="73"/>
      <c r="CO100" s="73"/>
      <c r="CP100" s="73"/>
      <c r="CQ100" s="73"/>
      <c r="CR100" s="73"/>
      <c r="CS100" s="73"/>
      <c r="CT100" s="73"/>
      <c r="CU100" s="73"/>
      <c r="CV100" s="73"/>
      <c r="CW100" s="73"/>
      <c r="CX100" s="73"/>
      <c r="CY100" s="73"/>
      <c r="CZ100" s="73"/>
      <c r="DA100" s="73"/>
      <c r="DB100" s="73"/>
      <c r="DC100" s="73"/>
      <c r="DD100" s="73"/>
      <c r="DE100" s="73"/>
      <c r="DF100" s="48" t="s">
        <v>22</v>
      </c>
      <c r="DG100" s="49">
        <f t="shared" si="6"/>
        <v>0</v>
      </c>
      <c r="DH100" s="158"/>
      <c r="DI100" s="131"/>
      <c r="DJ100" s="76"/>
      <c r="DK100" s="76"/>
      <c r="DL100" s="76"/>
      <c r="DM100" s="76"/>
      <c r="DN100" s="76"/>
    </row>
    <row r="101" spans="2:118" s="2" customFormat="1" ht="45" customHeight="1" x14ac:dyDescent="0.25">
      <c r="B101" s="164"/>
      <c r="C101" s="169" t="s">
        <v>184</v>
      </c>
      <c r="D101" s="167" t="s">
        <v>189</v>
      </c>
      <c r="E101" s="168" t="s">
        <v>190</v>
      </c>
      <c r="F101" s="168" t="s">
        <v>190</v>
      </c>
      <c r="G101" s="166">
        <v>41699</v>
      </c>
      <c r="H101" s="166">
        <v>41851</v>
      </c>
      <c r="I101" s="162">
        <f t="shared" si="7"/>
        <v>152</v>
      </c>
      <c r="J101" s="145" t="s">
        <v>270</v>
      </c>
      <c r="K101" s="147" t="s">
        <v>23</v>
      </c>
      <c r="L101" s="147" t="s">
        <v>41</v>
      </c>
      <c r="M101" s="148"/>
      <c r="N101" s="106" t="s">
        <v>21</v>
      </c>
      <c r="O101" s="66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7"/>
      <c r="AA101" s="66"/>
      <c r="AB101" s="61">
        <v>0.1</v>
      </c>
      <c r="AC101" s="81">
        <v>0.19</v>
      </c>
      <c r="AD101" s="81">
        <v>0.71</v>
      </c>
      <c r="AE101" s="81"/>
      <c r="AF101" s="61"/>
      <c r="AG101" s="61"/>
      <c r="AH101" s="61"/>
      <c r="AI101" s="61"/>
      <c r="AJ101" s="61"/>
      <c r="AK101" s="61"/>
      <c r="AL101" s="67"/>
      <c r="AM101" s="66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7"/>
      <c r="AY101" s="66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7"/>
      <c r="BK101" s="66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7"/>
      <c r="BW101" s="66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CZ101" s="73"/>
      <c r="DA101" s="73"/>
      <c r="DB101" s="73"/>
      <c r="DC101" s="73"/>
      <c r="DD101" s="73"/>
      <c r="DE101" s="73"/>
      <c r="DF101" s="48" t="s">
        <v>21</v>
      </c>
      <c r="DG101" s="51">
        <f t="shared" si="6"/>
        <v>1</v>
      </c>
      <c r="DH101" s="149" t="str">
        <f>IF(DG102&lt;DG101,"ATRASADA",IF(DG102=0,"OBRA A INICIAR",IF(DI101&gt;=1,"CONCLUÍDA",IF(DG102&gt;DG101,"ADIANTADA","CONFORME O PREVISTO"))))</f>
        <v>CONCLUÍDA</v>
      </c>
      <c r="DI101" s="131">
        <f>SUM(O102:CH102,M101)</f>
        <v>1</v>
      </c>
    </row>
    <row r="102" spans="2:118" s="2" customFormat="1" ht="45" customHeight="1" thickBot="1" x14ac:dyDescent="0.3">
      <c r="B102" s="164"/>
      <c r="C102" s="169"/>
      <c r="D102" s="167"/>
      <c r="E102" s="168"/>
      <c r="F102" s="168"/>
      <c r="G102" s="166">
        <f>'[1]PA 1.2.5.3'!$E$25</f>
        <v>41760</v>
      </c>
      <c r="H102" s="166">
        <f>'[1]PA 1.2.5.3'!$E$27</f>
        <v>41912</v>
      </c>
      <c r="I102" s="162"/>
      <c r="J102" s="145" t="s">
        <v>257</v>
      </c>
      <c r="K102" s="147" t="s">
        <v>258</v>
      </c>
      <c r="L102" s="147" t="s">
        <v>41</v>
      </c>
      <c r="M102" s="148"/>
      <c r="N102" s="106" t="s">
        <v>22</v>
      </c>
      <c r="O102" s="66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7">
        <v>0.17</v>
      </c>
      <c r="AA102" s="66">
        <v>0.34</v>
      </c>
      <c r="AB102" s="61">
        <v>0.25</v>
      </c>
      <c r="AC102" s="81">
        <v>0</v>
      </c>
      <c r="AD102" s="81">
        <v>0.24</v>
      </c>
      <c r="AE102" s="81"/>
      <c r="AF102" s="61"/>
      <c r="AG102" s="61"/>
      <c r="AH102" s="61"/>
      <c r="AI102" s="61"/>
      <c r="AJ102" s="61"/>
      <c r="AK102" s="61"/>
      <c r="AL102" s="67"/>
      <c r="AM102" s="66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7"/>
      <c r="AY102" s="66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7"/>
      <c r="BK102" s="66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7"/>
      <c r="BW102" s="66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73"/>
      <c r="CI102" s="73"/>
      <c r="CJ102" s="73"/>
      <c r="CK102" s="73"/>
      <c r="CL102" s="73"/>
      <c r="CM102" s="73"/>
      <c r="CN102" s="73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CZ102" s="73"/>
      <c r="DA102" s="73"/>
      <c r="DB102" s="73"/>
      <c r="DC102" s="73"/>
      <c r="DD102" s="73"/>
      <c r="DE102" s="73"/>
      <c r="DF102" s="48" t="s">
        <v>22</v>
      </c>
      <c r="DG102" s="49">
        <f t="shared" si="6"/>
        <v>1</v>
      </c>
      <c r="DH102" s="149"/>
      <c r="DI102" s="131"/>
    </row>
    <row r="103" spans="2:118" s="2" customFormat="1" ht="45" customHeight="1" x14ac:dyDescent="0.25">
      <c r="B103" s="164"/>
      <c r="C103" s="169" t="s">
        <v>184</v>
      </c>
      <c r="D103" s="167" t="s">
        <v>225</v>
      </c>
      <c r="E103" s="168" t="s">
        <v>226</v>
      </c>
      <c r="F103" s="168" t="s">
        <v>226</v>
      </c>
      <c r="G103" s="166">
        <f>'[1]PA 1.2.5.3'!$F$25</f>
        <v>41582</v>
      </c>
      <c r="H103" s="166">
        <f>'[1]PA 1.2.5.3'!$F$27</f>
        <v>41729</v>
      </c>
      <c r="I103" s="162">
        <f t="shared" si="7"/>
        <v>147</v>
      </c>
      <c r="J103" s="145" t="s">
        <v>270</v>
      </c>
      <c r="K103" s="147" t="s">
        <v>23</v>
      </c>
      <c r="L103" s="147" t="s">
        <v>41</v>
      </c>
      <c r="M103" s="148"/>
      <c r="N103" s="106" t="s">
        <v>21</v>
      </c>
      <c r="O103" s="66"/>
      <c r="P103" s="61"/>
      <c r="Q103" s="61"/>
      <c r="R103" s="61"/>
      <c r="S103" s="61"/>
      <c r="T103" s="61"/>
      <c r="U103" s="61"/>
      <c r="V103" s="61">
        <v>0.18</v>
      </c>
      <c r="W103" s="61">
        <v>0.27</v>
      </c>
      <c r="X103" s="61">
        <v>0.19</v>
      </c>
      <c r="Y103" s="61">
        <v>0.18</v>
      </c>
      <c r="Z103" s="67">
        <v>0.18</v>
      </c>
      <c r="AA103" s="66"/>
      <c r="AB103" s="61"/>
      <c r="AC103" s="81"/>
      <c r="AD103" s="81"/>
      <c r="AE103" s="81"/>
      <c r="AF103" s="61"/>
      <c r="AG103" s="61"/>
      <c r="AH103" s="61"/>
      <c r="AI103" s="61"/>
      <c r="AJ103" s="61"/>
      <c r="AK103" s="61"/>
      <c r="AL103" s="67"/>
      <c r="AM103" s="66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7"/>
      <c r="AY103" s="66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7"/>
      <c r="BK103" s="66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7"/>
      <c r="BW103" s="66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73"/>
      <c r="CW103" s="73"/>
      <c r="CX103" s="73"/>
      <c r="CY103" s="73"/>
      <c r="CZ103" s="73"/>
      <c r="DA103" s="73"/>
      <c r="DB103" s="73"/>
      <c r="DC103" s="73"/>
      <c r="DD103" s="73"/>
      <c r="DE103" s="73"/>
      <c r="DF103" s="48" t="s">
        <v>21</v>
      </c>
      <c r="DG103" s="51">
        <f t="shared" si="6"/>
        <v>0.82000000000000006</v>
      </c>
      <c r="DH103" s="149" t="str">
        <f>IF(DG104&lt;DG103,"ATRASADA",IF(DG104=0,"OBRA A INICIAR",IF(DI103&gt;=1,"CONCLUÍDA",IF(DG104&gt;DG103,"ADIANTADA","CONFORME O PREVISTO"))))</f>
        <v>CONCLUÍDA</v>
      </c>
      <c r="DI103" s="131">
        <f>SUM(O104:CH104,M103)</f>
        <v>1</v>
      </c>
    </row>
    <row r="104" spans="2:118" s="2" customFormat="1" ht="45" customHeight="1" thickBot="1" x14ac:dyDescent="0.3">
      <c r="B104" s="164"/>
      <c r="C104" s="169"/>
      <c r="D104" s="167"/>
      <c r="E104" s="168"/>
      <c r="F104" s="168"/>
      <c r="G104" s="166">
        <f>'[1]PA 1.2.5.3'!$F$25</f>
        <v>41582</v>
      </c>
      <c r="H104" s="166">
        <f>'[1]PA 1.2.5.3'!$F$27</f>
        <v>41729</v>
      </c>
      <c r="I104" s="162"/>
      <c r="J104" s="145" t="s">
        <v>257</v>
      </c>
      <c r="K104" s="147" t="s">
        <v>258</v>
      </c>
      <c r="L104" s="147" t="s">
        <v>41</v>
      </c>
      <c r="M104" s="148"/>
      <c r="N104" s="106" t="s">
        <v>22</v>
      </c>
      <c r="O104" s="66"/>
      <c r="P104" s="61"/>
      <c r="Q104" s="61"/>
      <c r="R104" s="61"/>
      <c r="S104" s="61"/>
      <c r="T104" s="61"/>
      <c r="U104" s="61"/>
      <c r="V104" s="61">
        <v>0.18</v>
      </c>
      <c r="W104" s="61">
        <v>0.27</v>
      </c>
      <c r="X104" s="61">
        <v>0.17</v>
      </c>
      <c r="Y104" s="61">
        <v>0.14000000000000001</v>
      </c>
      <c r="Z104" s="67">
        <v>0.24</v>
      </c>
      <c r="AA104" s="66"/>
      <c r="AB104" s="61"/>
      <c r="AC104" s="81"/>
      <c r="AD104" s="81"/>
      <c r="AE104" s="81"/>
      <c r="AF104" s="61"/>
      <c r="AG104" s="61"/>
      <c r="AH104" s="61"/>
      <c r="AI104" s="61"/>
      <c r="AJ104" s="61"/>
      <c r="AK104" s="61"/>
      <c r="AL104" s="67"/>
      <c r="AM104" s="66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7"/>
      <c r="AY104" s="66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7"/>
      <c r="BK104" s="66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7"/>
      <c r="BW104" s="66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73"/>
      <c r="CI104" s="73"/>
      <c r="CJ104" s="73"/>
      <c r="CK104" s="73"/>
      <c r="CL104" s="73"/>
      <c r="CM104" s="73"/>
      <c r="CN104" s="73"/>
      <c r="CO104" s="73"/>
      <c r="CP104" s="73"/>
      <c r="CQ104" s="73"/>
      <c r="CR104" s="73"/>
      <c r="CS104" s="73"/>
      <c r="CT104" s="73"/>
      <c r="CU104" s="73"/>
      <c r="CV104" s="73"/>
      <c r="CW104" s="73"/>
      <c r="CX104" s="73"/>
      <c r="CY104" s="73"/>
      <c r="CZ104" s="73"/>
      <c r="DA104" s="73"/>
      <c r="DB104" s="73"/>
      <c r="DC104" s="73"/>
      <c r="DD104" s="73"/>
      <c r="DE104" s="73"/>
      <c r="DF104" s="48" t="s">
        <v>22</v>
      </c>
      <c r="DG104" s="49">
        <f t="shared" si="6"/>
        <v>0.82000000000000006</v>
      </c>
      <c r="DH104" s="149"/>
      <c r="DI104" s="131"/>
    </row>
    <row r="105" spans="2:118" s="2" customFormat="1" ht="45" customHeight="1" x14ac:dyDescent="0.25">
      <c r="B105" s="164"/>
      <c r="C105" s="169" t="s">
        <v>184</v>
      </c>
      <c r="D105" s="167" t="s">
        <v>191</v>
      </c>
      <c r="E105" s="168" t="s">
        <v>192</v>
      </c>
      <c r="F105" s="168" t="s">
        <v>192</v>
      </c>
      <c r="G105" s="166">
        <v>41640</v>
      </c>
      <c r="H105" s="166">
        <v>41851</v>
      </c>
      <c r="I105" s="162">
        <f t="shared" si="7"/>
        <v>211</v>
      </c>
      <c r="J105" s="145" t="s">
        <v>270</v>
      </c>
      <c r="K105" s="147" t="s">
        <v>23</v>
      </c>
      <c r="L105" s="147" t="s">
        <v>41</v>
      </c>
      <c r="M105" s="148"/>
      <c r="N105" s="106" t="s">
        <v>21</v>
      </c>
      <c r="O105" s="66"/>
      <c r="P105" s="61"/>
      <c r="Q105" s="61"/>
      <c r="R105" s="61"/>
      <c r="S105" s="61"/>
      <c r="T105" s="61"/>
      <c r="U105" s="61"/>
      <c r="V105" s="61"/>
      <c r="W105" s="61"/>
      <c r="X105" s="61"/>
      <c r="Y105" s="61">
        <v>0.11</v>
      </c>
      <c r="Z105" s="67">
        <v>0.12</v>
      </c>
      <c r="AA105" s="66">
        <v>0.12</v>
      </c>
      <c r="AB105" s="61">
        <v>0.12</v>
      </c>
      <c r="AC105" s="81">
        <v>0.17</v>
      </c>
      <c r="AD105" s="81">
        <v>0.36</v>
      </c>
      <c r="AE105" s="81"/>
      <c r="AF105" s="61"/>
      <c r="AG105" s="61"/>
      <c r="AH105" s="61"/>
      <c r="AI105" s="61"/>
      <c r="AJ105" s="61"/>
      <c r="AK105" s="61"/>
      <c r="AL105" s="67"/>
      <c r="AM105" s="66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7"/>
      <c r="AY105" s="66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7"/>
      <c r="BK105" s="66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7"/>
      <c r="BW105" s="66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73"/>
      <c r="CW105" s="73"/>
      <c r="CX105" s="73"/>
      <c r="CY105" s="73"/>
      <c r="CZ105" s="73"/>
      <c r="DA105" s="73"/>
      <c r="DB105" s="73"/>
      <c r="DC105" s="73"/>
      <c r="DD105" s="73"/>
      <c r="DE105" s="73"/>
      <c r="DF105" s="48" t="s">
        <v>21</v>
      </c>
      <c r="DG105" s="51">
        <f t="shared" si="6"/>
        <v>1</v>
      </c>
      <c r="DH105" s="149" t="str">
        <f>IF(DG106&lt;DG105,"ATRASADA",IF(DG106=0,"OBRA A INICIAR",IF(DI105&gt;=1,"CONCLUÍDA",IF(DG106&gt;DG105,"ADIANTADA","CONFORME O PREVISTO"))))</f>
        <v>CONCLUÍDA</v>
      </c>
      <c r="DI105" s="131">
        <f>SUM(O106:CH106,M105)</f>
        <v>1</v>
      </c>
    </row>
    <row r="106" spans="2:118" s="2" customFormat="1" ht="45" customHeight="1" thickBot="1" x14ac:dyDescent="0.3">
      <c r="B106" s="164"/>
      <c r="C106" s="169"/>
      <c r="D106" s="167"/>
      <c r="E106" s="168"/>
      <c r="F106" s="168"/>
      <c r="G106" s="166">
        <f>'[1]PA 1.2.5.3'!$G$25</f>
        <v>41671</v>
      </c>
      <c r="H106" s="166">
        <f>'[1]PA 1.2.5.3'!$G$27</f>
        <v>41912</v>
      </c>
      <c r="I106" s="162"/>
      <c r="J106" s="145" t="s">
        <v>257</v>
      </c>
      <c r="K106" s="147" t="s">
        <v>258</v>
      </c>
      <c r="L106" s="147" t="s">
        <v>41</v>
      </c>
      <c r="M106" s="148"/>
      <c r="N106" s="106" t="s">
        <v>22</v>
      </c>
      <c r="O106" s="66"/>
      <c r="P106" s="61"/>
      <c r="Q106" s="61"/>
      <c r="R106" s="61"/>
      <c r="S106" s="61"/>
      <c r="T106" s="61"/>
      <c r="U106" s="61"/>
      <c r="V106" s="61"/>
      <c r="W106" s="61"/>
      <c r="X106" s="61">
        <v>0.02</v>
      </c>
      <c r="Y106" s="61">
        <v>0.34</v>
      </c>
      <c r="Z106" s="67">
        <v>0.18</v>
      </c>
      <c r="AA106" s="66">
        <v>0.04</v>
      </c>
      <c r="AB106" s="61">
        <v>0.05</v>
      </c>
      <c r="AC106" s="81">
        <v>0</v>
      </c>
      <c r="AD106" s="81">
        <v>0.37</v>
      </c>
      <c r="AE106" s="81"/>
      <c r="AF106" s="61"/>
      <c r="AG106" s="61"/>
      <c r="AH106" s="61"/>
      <c r="AI106" s="61"/>
      <c r="AJ106" s="61"/>
      <c r="AK106" s="61"/>
      <c r="AL106" s="67"/>
      <c r="AM106" s="66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7"/>
      <c r="AY106" s="66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7"/>
      <c r="BK106" s="66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7"/>
      <c r="BW106" s="66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73"/>
      <c r="CI106" s="73"/>
      <c r="CJ106" s="73"/>
      <c r="CK106" s="73"/>
      <c r="CL106" s="73"/>
      <c r="CM106" s="73"/>
      <c r="CN106" s="73"/>
      <c r="CO106" s="73"/>
      <c r="CP106" s="73"/>
      <c r="CQ106" s="73"/>
      <c r="CR106" s="73"/>
      <c r="CS106" s="73"/>
      <c r="CT106" s="73"/>
      <c r="CU106" s="73"/>
      <c r="CV106" s="73"/>
      <c r="CW106" s="73"/>
      <c r="CX106" s="73"/>
      <c r="CY106" s="73"/>
      <c r="CZ106" s="73"/>
      <c r="DA106" s="73"/>
      <c r="DB106" s="73"/>
      <c r="DC106" s="73"/>
      <c r="DD106" s="73"/>
      <c r="DE106" s="73"/>
      <c r="DF106" s="48" t="s">
        <v>22</v>
      </c>
      <c r="DG106" s="49">
        <f t="shared" si="6"/>
        <v>1</v>
      </c>
      <c r="DH106" s="149"/>
      <c r="DI106" s="131"/>
    </row>
    <row r="107" spans="2:118" s="2" customFormat="1" ht="45" customHeight="1" x14ac:dyDescent="0.25">
      <c r="B107" s="164"/>
      <c r="C107" s="169" t="s">
        <v>184</v>
      </c>
      <c r="D107" s="167" t="s">
        <v>227</v>
      </c>
      <c r="E107" s="168" t="s">
        <v>228</v>
      </c>
      <c r="F107" s="168" t="s">
        <v>228</v>
      </c>
      <c r="G107" s="166">
        <v>41519</v>
      </c>
      <c r="H107" s="166">
        <f>G107+120</f>
        <v>41639</v>
      </c>
      <c r="I107" s="162">
        <f t="shared" si="7"/>
        <v>120</v>
      </c>
      <c r="J107" s="145" t="s">
        <v>270</v>
      </c>
      <c r="K107" s="147" t="s">
        <v>23</v>
      </c>
      <c r="L107" s="147" t="s">
        <v>41</v>
      </c>
      <c r="M107" s="148"/>
      <c r="N107" s="106" t="s">
        <v>21</v>
      </c>
      <c r="O107" s="66"/>
      <c r="P107" s="61"/>
      <c r="Q107" s="61"/>
      <c r="R107" s="61"/>
      <c r="S107" s="61"/>
      <c r="T107" s="61">
        <v>0.23</v>
      </c>
      <c r="U107" s="61">
        <v>0.42</v>
      </c>
      <c r="V107" s="61">
        <v>0.28000000000000003</v>
      </c>
      <c r="W107" s="61">
        <v>7.0000000000000007E-2</v>
      </c>
      <c r="X107" s="61"/>
      <c r="Y107" s="61"/>
      <c r="Z107" s="67"/>
      <c r="AA107" s="66"/>
      <c r="AB107" s="61"/>
      <c r="AC107" s="81"/>
      <c r="AD107" s="81"/>
      <c r="AE107" s="81"/>
      <c r="AF107" s="61"/>
      <c r="AG107" s="61"/>
      <c r="AH107" s="61"/>
      <c r="AI107" s="61"/>
      <c r="AJ107" s="61"/>
      <c r="AK107" s="61"/>
      <c r="AL107" s="67"/>
      <c r="AM107" s="66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7"/>
      <c r="AY107" s="66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7"/>
      <c r="BK107" s="66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7"/>
      <c r="BW107" s="66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73"/>
      <c r="CW107" s="73"/>
      <c r="CX107" s="73"/>
      <c r="CY107" s="73"/>
      <c r="CZ107" s="73"/>
      <c r="DA107" s="73"/>
      <c r="DB107" s="73"/>
      <c r="DC107" s="73"/>
      <c r="DD107" s="73"/>
      <c r="DE107" s="73"/>
      <c r="DF107" s="48" t="s">
        <v>21</v>
      </c>
      <c r="DG107" s="51">
        <f t="shared" si="6"/>
        <v>7.0000000000000007E-2</v>
      </c>
      <c r="DH107" s="149" t="str">
        <f>IF(DG108&lt;DG107,"ATRASADA",IF(DG108=0,"OBRA A INICIAR",IF(DI107&gt;=1,"CONCLUÍDA",IF(DG108&gt;DG107,"ADIANTADA","CONFORME O PREVISTO"))))</f>
        <v>CONCLUÍDA</v>
      </c>
      <c r="DI107" s="131">
        <f>SUM(O108:CH108,M107)</f>
        <v>1</v>
      </c>
    </row>
    <row r="108" spans="2:118" s="2" customFormat="1" ht="45" customHeight="1" thickBot="1" x14ac:dyDescent="0.3">
      <c r="B108" s="164"/>
      <c r="C108" s="169"/>
      <c r="D108" s="167"/>
      <c r="E108" s="168"/>
      <c r="F108" s="168"/>
      <c r="G108" s="166">
        <v>41519</v>
      </c>
      <c r="H108" s="166">
        <f>G108+120</f>
        <v>41639</v>
      </c>
      <c r="I108" s="162"/>
      <c r="J108" s="145" t="s">
        <v>257</v>
      </c>
      <c r="K108" s="147" t="s">
        <v>258</v>
      </c>
      <c r="L108" s="147" t="s">
        <v>41</v>
      </c>
      <c r="M108" s="148"/>
      <c r="N108" s="106" t="s">
        <v>22</v>
      </c>
      <c r="O108" s="66"/>
      <c r="P108" s="61"/>
      <c r="Q108" s="61"/>
      <c r="R108" s="61"/>
      <c r="S108" s="61"/>
      <c r="T108" s="61">
        <v>0.23</v>
      </c>
      <c r="U108" s="61">
        <v>0.42</v>
      </c>
      <c r="V108" s="61">
        <v>0.28000000000000003</v>
      </c>
      <c r="W108" s="61">
        <v>7.0000000000000007E-2</v>
      </c>
      <c r="X108" s="61"/>
      <c r="Y108" s="61"/>
      <c r="Z108" s="67"/>
      <c r="AA108" s="66"/>
      <c r="AB108" s="61"/>
      <c r="AC108" s="81"/>
      <c r="AD108" s="81"/>
      <c r="AE108" s="81"/>
      <c r="AF108" s="61"/>
      <c r="AG108" s="61"/>
      <c r="AH108" s="61"/>
      <c r="AI108" s="61"/>
      <c r="AJ108" s="61"/>
      <c r="AK108" s="61"/>
      <c r="AL108" s="67"/>
      <c r="AM108" s="66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7"/>
      <c r="AY108" s="66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7"/>
      <c r="BK108" s="66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7"/>
      <c r="BW108" s="66"/>
      <c r="BX108" s="61"/>
      <c r="BY108" s="61"/>
      <c r="BZ108" s="61"/>
      <c r="CA108" s="61"/>
      <c r="CB108" s="61"/>
      <c r="CC108" s="61"/>
      <c r="CD108" s="61"/>
      <c r="CE108" s="61"/>
      <c r="CF108" s="61"/>
      <c r="CG108" s="61"/>
      <c r="CH108" s="73"/>
      <c r="CI108" s="73"/>
      <c r="CJ108" s="73"/>
      <c r="CK108" s="73"/>
      <c r="CL108" s="73"/>
      <c r="CM108" s="73"/>
      <c r="CN108" s="73"/>
      <c r="CO108" s="73"/>
      <c r="CP108" s="73"/>
      <c r="CQ108" s="73"/>
      <c r="CR108" s="73"/>
      <c r="CS108" s="73"/>
      <c r="CT108" s="73"/>
      <c r="CU108" s="73"/>
      <c r="CV108" s="73"/>
      <c r="CW108" s="73"/>
      <c r="CX108" s="73"/>
      <c r="CY108" s="73"/>
      <c r="CZ108" s="73"/>
      <c r="DA108" s="73"/>
      <c r="DB108" s="73"/>
      <c r="DC108" s="73"/>
      <c r="DD108" s="73"/>
      <c r="DE108" s="73"/>
      <c r="DF108" s="48" t="s">
        <v>22</v>
      </c>
      <c r="DG108" s="49">
        <f t="shared" si="6"/>
        <v>7.0000000000000007E-2</v>
      </c>
      <c r="DH108" s="149"/>
      <c r="DI108" s="131"/>
    </row>
    <row r="109" spans="2:118" s="2" customFormat="1" ht="45" customHeight="1" x14ac:dyDescent="0.25">
      <c r="B109" s="164"/>
      <c r="C109" s="169" t="s">
        <v>184</v>
      </c>
      <c r="D109" s="167" t="s">
        <v>193</v>
      </c>
      <c r="E109" s="168" t="s">
        <v>194</v>
      </c>
      <c r="F109" s="168" t="s">
        <v>194</v>
      </c>
      <c r="G109" s="166">
        <f>'[1]PA 1.2.5.3'!$H$25</f>
        <v>41645</v>
      </c>
      <c r="H109" s="166">
        <v>41676</v>
      </c>
      <c r="I109" s="162">
        <f t="shared" si="7"/>
        <v>31</v>
      </c>
      <c r="J109" s="145" t="s">
        <v>270</v>
      </c>
      <c r="K109" s="147" t="s">
        <v>23</v>
      </c>
      <c r="L109" s="147" t="s">
        <v>41</v>
      </c>
      <c r="M109" s="148"/>
      <c r="N109" s="106" t="s">
        <v>21</v>
      </c>
      <c r="O109" s="66"/>
      <c r="P109" s="61"/>
      <c r="Q109" s="61"/>
      <c r="R109" s="61"/>
      <c r="S109" s="61"/>
      <c r="T109" s="61"/>
      <c r="U109" s="61"/>
      <c r="V109" s="61"/>
      <c r="W109" s="61"/>
      <c r="X109" s="61">
        <v>0.3</v>
      </c>
      <c r="Y109" s="61">
        <v>0.7</v>
      </c>
      <c r="Z109" s="67"/>
      <c r="AA109" s="66"/>
      <c r="AB109" s="61"/>
      <c r="AC109" s="81"/>
      <c r="AD109" s="81"/>
      <c r="AE109" s="81"/>
      <c r="AF109" s="61"/>
      <c r="AG109" s="61"/>
      <c r="AH109" s="61"/>
      <c r="AI109" s="61"/>
      <c r="AJ109" s="61"/>
      <c r="AK109" s="61"/>
      <c r="AL109" s="67"/>
      <c r="AM109" s="66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7"/>
      <c r="AY109" s="66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7"/>
      <c r="BK109" s="66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7"/>
      <c r="BW109" s="66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73"/>
      <c r="CW109" s="73"/>
      <c r="CX109" s="73"/>
      <c r="CY109" s="73"/>
      <c r="CZ109" s="73"/>
      <c r="DA109" s="73"/>
      <c r="DB109" s="73"/>
      <c r="DC109" s="73"/>
      <c r="DD109" s="73"/>
      <c r="DE109" s="73"/>
      <c r="DF109" s="48" t="s">
        <v>21</v>
      </c>
      <c r="DG109" s="51">
        <f t="shared" si="6"/>
        <v>1</v>
      </c>
      <c r="DH109" s="149" t="str">
        <f>IF(DG110&lt;DG109,"ATRASADA",IF(DG110=0,"OBRA A INICIAR",IF(DI109&gt;=1,"CONCLUÍDA",IF(DG110&gt;DG109,"ADIANTADA","CONFORME O PREVISTO"))))</f>
        <v>CONCLUÍDA</v>
      </c>
      <c r="DI109" s="131">
        <f>SUM(O110:CH110,M109)</f>
        <v>1</v>
      </c>
    </row>
    <row r="110" spans="2:118" s="2" customFormat="1" ht="45" customHeight="1" thickBot="1" x14ac:dyDescent="0.3">
      <c r="B110" s="164"/>
      <c r="C110" s="169"/>
      <c r="D110" s="167"/>
      <c r="E110" s="168"/>
      <c r="F110" s="168"/>
      <c r="G110" s="166">
        <f>'[1]PA 1.2.5.3'!$H$25</f>
        <v>41645</v>
      </c>
      <c r="H110" s="166">
        <f>'[1]PA 1.2.5.3'!$H$27</f>
        <v>41735</v>
      </c>
      <c r="I110" s="162"/>
      <c r="J110" s="145" t="s">
        <v>257</v>
      </c>
      <c r="K110" s="147" t="s">
        <v>258</v>
      </c>
      <c r="L110" s="147" t="s">
        <v>41</v>
      </c>
      <c r="M110" s="148"/>
      <c r="N110" s="106" t="s">
        <v>22</v>
      </c>
      <c r="O110" s="66"/>
      <c r="P110" s="61"/>
      <c r="Q110" s="61"/>
      <c r="R110" s="61"/>
      <c r="S110" s="61"/>
      <c r="T110" s="61"/>
      <c r="U110" s="61"/>
      <c r="V110" s="61"/>
      <c r="W110" s="61"/>
      <c r="X110" s="61">
        <v>0.43</v>
      </c>
      <c r="Y110" s="61">
        <v>0.56999999999999995</v>
      </c>
      <c r="Z110" s="67"/>
      <c r="AA110" s="66"/>
      <c r="AB110" s="61"/>
      <c r="AC110" s="81"/>
      <c r="AD110" s="81"/>
      <c r="AE110" s="81"/>
      <c r="AF110" s="61"/>
      <c r="AG110" s="61"/>
      <c r="AH110" s="61"/>
      <c r="AI110" s="61"/>
      <c r="AJ110" s="61"/>
      <c r="AK110" s="61"/>
      <c r="AL110" s="67"/>
      <c r="AM110" s="66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7"/>
      <c r="AY110" s="66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7"/>
      <c r="BK110" s="66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7"/>
      <c r="BW110" s="66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73"/>
      <c r="CI110" s="73"/>
      <c r="CJ110" s="73"/>
      <c r="CK110" s="73"/>
      <c r="CL110" s="73"/>
      <c r="CM110" s="73"/>
      <c r="CN110" s="73"/>
      <c r="CO110" s="73"/>
      <c r="CP110" s="73"/>
      <c r="CQ110" s="73"/>
      <c r="CR110" s="73"/>
      <c r="CS110" s="73"/>
      <c r="CT110" s="73"/>
      <c r="CU110" s="73"/>
      <c r="CV110" s="73"/>
      <c r="CW110" s="73"/>
      <c r="CX110" s="73"/>
      <c r="CY110" s="73"/>
      <c r="CZ110" s="73"/>
      <c r="DA110" s="73"/>
      <c r="DB110" s="73"/>
      <c r="DC110" s="73"/>
      <c r="DD110" s="73"/>
      <c r="DE110" s="73"/>
      <c r="DF110" s="48" t="s">
        <v>22</v>
      </c>
      <c r="DG110" s="49">
        <f t="shared" si="6"/>
        <v>1</v>
      </c>
      <c r="DH110" s="149"/>
      <c r="DI110" s="131"/>
    </row>
    <row r="111" spans="2:118" s="2" customFormat="1" ht="45" customHeight="1" x14ac:dyDescent="0.25">
      <c r="B111" s="164"/>
      <c r="C111" s="169" t="s">
        <v>184</v>
      </c>
      <c r="D111" s="167" t="s">
        <v>195</v>
      </c>
      <c r="E111" s="168" t="s">
        <v>196</v>
      </c>
      <c r="F111" s="168" t="s">
        <v>196</v>
      </c>
      <c r="G111" s="166">
        <v>41760</v>
      </c>
      <c r="H111" s="166">
        <v>41790</v>
      </c>
      <c r="I111" s="162">
        <f t="shared" si="7"/>
        <v>30</v>
      </c>
      <c r="J111" s="145" t="s">
        <v>270</v>
      </c>
      <c r="K111" s="147" t="s">
        <v>23</v>
      </c>
      <c r="L111" s="147" t="s">
        <v>41</v>
      </c>
      <c r="M111" s="148"/>
      <c r="N111" s="106" t="s">
        <v>21</v>
      </c>
      <c r="O111" s="66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7"/>
      <c r="AA111" s="66"/>
      <c r="AB111" s="61">
        <v>1</v>
      </c>
      <c r="AC111" s="81"/>
      <c r="AD111" s="81"/>
      <c r="AE111" s="81"/>
      <c r="AF111" s="61"/>
      <c r="AG111" s="61"/>
      <c r="AH111" s="61"/>
      <c r="AI111" s="61"/>
      <c r="AJ111" s="61"/>
      <c r="AK111" s="61"/>
      <c r="AL111" s="67"/>
      <c r="AM111" s="66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7"/>
      <c r="AY111" s="66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7"/>
      <c r="BK111" s="66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7"/>
      <c r="BW111" s="66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73"/>
      <c r="CW111" s="73"/>
      <c r="CX111" s="73"/>
      <c r="CY111" s="73"/>
      <c r="CZ111" s="73"/>
      <c r="DA111" s="73"/>
      <c r="DB111" s="73"/>
      <c r="DC111" s="73"/>
      <c r="DD111" s="73"/>
      <c r="DE111" s="73"/>
      <c r="DF111" s="48" t="s">
        <v>21</v>
      </c>
      <c r="DG111" s="51">
        <f t="shared" si="6"/>
        <v>1</v>
      </c>
      <c r="DH111" s="149" t="str">
        <f>IF(DG112&lt;DG111,"ATRASADA",IF(DG112=0,"OBRA A INICIAR",IF(DI111&gt;=1,"CONCLUÍDA",IF(DG112&gt;DG111,"ADIANTADA","CONFORME O PREVISTO"))))</f>
        <v>CONCLUÍDA</v>
      </c>
      <c r="DI111" s="131">
        <f>SUM(O112:CH112,M111)</f>
        <v>1</v>
      </c>
    </row>
    <row r="112" spans="2:118" s="2" customFormat="1" ht="45" customHeight="1" thickBot="1" x14ac:dyDescent="0.3">
      <c r="B112" s="164"/>
      <c r="C112" s="169"/>
      <c r="D112" s="167"/>
      <c r="E112" s="168"/>
      <c r="F112" s="168"/>
      <c r="G112" s="166">
        <f>'[1]PA 1.2.5.3'!$I$25</f>
        <v>41760</v>
      </c>
      <c r="H112" s="166">
        <f>'[1]PA 1.2.5.3'!$I$27</f>
        <v>41851</v>
      </c>
      <c r="I112" s="162"/>
      <c r="J112" s="145" t="s">
        <v>257</v>
      </c>
      <c r="K112" s="147" t="s">
        <v>258</v>
      </c>
      <c r="L112" s="147" t="s">
        <v>41</v>
      </c>
      <c r="M112" s="148"/>
      <c r="N112" s="106" t="s">
        <v>22</v>
      </c>
      <c r="O112" s="66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7"/>
      <c r="AA112" s="66">
        <v>0</v>
      </c>
      <c r="AB112" s="61">
        <v>1</v>
      </c>
      <c r="AC112" s="81"/>
      <c r="AD112" s="81"/>
      <c r="AE112" s="81"/>
      <c r="AF112" s="61"/>
      <c r="AG112" s="61"/>
      <c r="AH112" s="61"/>
      <c r="AI112" s="61"/>
      <c r="AJ112" s="61"/>
      <c r="AK112" s="61"/>
      <c r="AL112" s="67"/>
      <c r="AM112" s="66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7"/>
      <c r="AY112" s="66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7"/>
      <c r="BK112" s="66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7"/>
      <c r="BW112" s="66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73"/>
      <c r="CI112" s="73"/>
      <c r="CJ112" s="73"/>
      <c r="CK112" s="73"/>
      <c r="CL112" s="73"/>
      <c r="CM112" s="73"/>
      <c r="CN112" s="73"/>
      <c r="CO112" s="73"/>
      <c r="CP112" s="73"/>
      <c r="CQ112" s="73"/>
      <c r="CR112" s="73"/>
      <c r="CS112" s="73"/>
      <c r="CT112" s="73"/>
      <c r="CU112" s="73"/>
      <c r="CV112" s="73"/>
      <c r="CW112" s="73"/>
      <c r="CX112" s="73"/>
      <c r="CY112" s="73"/>
      <c r="CZ112" s="73"/>
      <c r="DA112" s="73"/>
      <c r="DB112" s="73"/>
      <c r="DC112" s="73"/>
      <c r="DD112" s="73"/>
      <c r="DE112" s="73"/>
      <c r="DF112" s="48" t="s">
        <v>22</v>
      </c>
      <c r="DG112" s="49">
        <f t="shared" si="6"/>
        <v>1</v>
      </c>
      <c r="DH112" s="149"/>
      <c r="DI112" s="131"/>
    </row>
    <row r="113" spans="2:116" s="2" customFormat="1" ht="45" customHeight="1" x14ac:dyDescent="0.25">
      <c r="B113" s="164"/>
      <c r="C113" s="169" t="s">
        <v>184</v>
      </c>
      <c r="D113" s="167" t="s">
        <v>197</v>
      </c>
      <c r="E113" s="168" t="s">
        <v>198</v>
      </c>
      <c r="F113" s="168" t="s">
        <v>198</v>
      </c>
      <c r="G113" s="166">
        <f>'[1]PA 1.2.5.3'!$J$25</f>
        <v>41582</v>
      </c>
      <c r="H113" s="166">
        <v>41728</v>
      </c>
      <c r="I113" s="162">
        <f t="shared" si="7"/>
        <v>146</v>
      </c>
      <c r="J113" s="145" t="s">
        <v>270</v>
      </c>
      <c r="K113" s="147" t="s">
        <v>23</v>
      </c>
      <c r="L113" s="147" t="s">
        <v>41</v>
      </c>
      <c r="M113" s="148"/>
      <c r="N113" s="106" t="s">
        <v>21</v>
      </c>
      <c r="O113" s="66"/>
      <c r="P113" s="61"/>
      <c r="Q113" s="61"/>
      <c r="R113" s="61"/>
      <c r="S113" s="61"/>
      <c r="T113" s="61"/>
      <c r="U113" s="61"/>
      <c r="V113" s="61">
        <v>0.15</v>
      </c>
      <c r="W113" s="61">
        <v>0.19</v>
      </c>
      <c r="X113" s="61">
        <v>0.23</v>
      </c>
      <c r="Y113" s="61">
        <v>0.15</v>
      </c>
      <c r="Z113" s="67">
        <v>0.28000000000000003</v>
      </c>
      <c r="AA113" s="66"/>
      <c r="AB113" s="61"/>
      <c r="AC113" s="81"/>
      <c r="AD113" s="81"/>
      <c r="AE113" s="81"/>
      <c r="AF113" s="61"/>
      <c r="AG113" s="61"/>
      <c r="AH113" s="61"/>
      <c r="AI113" s="61"/>
      <c r="AJ113" s="61"/>
      <c r="AK113" s="61"/>
      <c r="AL113" s="67"/>
      <c r="AM113" s="66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7"/>
      <c r="AY113" s="66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7"/>
      <c r="BK113" s="66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7"/>
      <c r="BW113" s="66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3"/>
      <c r="CS113" s="73"/>
      <c r="CT113" s="73"/>
      <c r="CU113" s="73"/>
      <c r="CV113" s="73"/>
      <c r="CW113" s="73"/>
      <c r="CX113" s="73"/>
      <c r="CY113" s="73"/>
      <c r="CZ113" s="73"/>
      <c r="DA113" s="73"/>
      <c r="DB113" s="73"/>
      <c r="DC113" s="73"/>
      <c r="DD113" s="73"/>
      <c r="DE113" s="73"/>
      <c r="DF113" s="48" t="s">
        <v>21</v>
      </c>
      <c r="DG113" s="51">
        <f t="shared" si="6"/>
        <v>0.85000000000000009</v>
      </c>
      <c r="DH113" s="149" t="str">
        <f>IF(DG114&lt;DG113,"ATRASADA",IF(DG114=0,"OBRA A INICIAR",IF(DI113&gt;=1,"CONCLUÍDA",IF(DG114&gt;DG113,"ADIANTADA","CONFORME O PREVISTO"))))</f>
        <v>CONCLUÍDA</v>
      </c>
      <c r="DI113" s="131">
        <f>SUM(O114:CH114,M113)</f>
        <v>1</v>
      </c>
    </row>
    <row r="114" spans="2:116" s="2" customFormat="1" ht="45" customHeight="1" thickBot="1" x14ac:dyDescent="0.3">
      <c r="B114" s="164"/>
      <c r="C114" s="169"/>
      <c r="D114" s="167"/>
      <c r="E114" s="168"/>
      <c r="F114" s="168"/>
      <c r="G114" s="166">
        <f>'[1]PA 1.2.5.3'!$J$25</f>
        <v>41582</v>
      </c>
      <c r="H114" s="166">
        <f>'[1]PA 1.2.5.3'!$J$27</f>
        <v>41759</v>
      </c>
      <c r="I114" s="162"/>
      <c r="J114" s="145" t="s">
        <v>257</v>
      </c>
      <c r="K114" s="147" t="s">
        <v>258</v>
      </c>
      <c r="L114" s="147" t="s">
        <v>41</v>
      </c>
      <c r="M114" s="148"/>
      <c r="N114" s="106" t="s">
        <v>22</v>
      </c>
      <c r="O114" s="66"/>
      <c r="P114" s="61"/>
      <c r="Q114" s="61"/>
      <c r="R114" s="61"/>
      <c r="S114" s="61"/>
      <c r="T114" s="61"/>
      <c r="U114" s="61"/>
      <c r="V114" s="61">
        <v>0.15</v>
      </c>
      <c r="W114" s="61">
        <v>0.3</v>
      </c>
      <c r="X114" s="61">
        <v>0.23</v>
      </c>
      <c r="Y114" s="61">
        <v>0.3</v>
      </c>
      <c r="Z114" s="67">
        <v>0.02</v>
      </c>
      <c r="AA114" s="66"/>
      <c r="AB114" s="61"/>
      <c r="AC114" s="81"/>
      <c r="AD114" s="81"/>
      <c r="AE114" s="81"/>
      <c r="AF114" s="61"/>
      <c r="AG114" s="61"/>
      <c r="AH114" s="61"/>
      <c r="AI114" s="61"/>
      <c r="AJ114" s="61"/>
      <c r="AK114" s="61"/>
      <c r="AL114" s="67"/>
      <c r="AM114" s="66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7"/>
      <c r="AY114" s="66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7"/>
      <c r="BK114" s="66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7"/>
      <c r="BW114" s="66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73"/>
      <c r="CI114" s="73"/>
      <c r="CJ114" s="73"/>
      <c r="CK114" s="73"/>
      <c r="CL114" s="73"/>
      <c r="CM114" s="73"/>
      <c r="CN114" s="73"/>
      <c r="CO114" s="73"/>
      <c r="CP114" s="73"/>
      <c r="CQ114" s="73"/>
      <c r="CR114" s="73"/>
      <c r="CS114" s="73"/>
      <c r="CT114" s="73"/>
      <c r="CU114" s="73"/>
      <c r="CV114" s="73"/>
      <c r="CW114" s="73"/>
      <c r="CX114" s="73"/>
      <c r="CY114" s="73"/>
      <c r="CZ114" s="73"/>
      <c r="DA114" s="73"/>
      <c r="DB114" s="73"/>
      <c r="DC114" s="73"/>
      <c r="DD114" s="73"/>
      <c r="DE114" s="73"/>
      <c r="DF114" s="48" t="s">
        <v>22</v>
      </c>
      <c r="DG114" s="49">
        <f t="shared" si="6"/>
        <v>0.85000000000000009</v>
      </c>
      <c r="DH114" s="149"/>
      <c r="DI114" s="131"/>
    </row>
    <row r="115" spans="2:116" s="2" customFormat="1" ht="45" customHeight="1" x14ac:dyDescent="0.25">
      <c r="B115" s="164"/>
      <c r="C115" s="169" t="s">
        <v>184</v>
      </c>
      <c r="D115" s="167" t="s">
        <v>199</v>
      </c>
      <c r="E115" s="168" t="s">
        <v>200</v>
      </c>
      <c r="F115" s="168" t="s">
        <v>200</v>
      </c>
      <c r="G115" s="166">
        <f>'[1]PA 1.2.5.3'!$K$25</f>
        <v>41582</v>
      </c>
      <c r="H115" s="166">
        <v>41639</v>
      </c>
      <c r="I115" s="162">
        <f t="shared" si="7"/>
        <v>57</v>
      </c>
      <c r="J115" s="145" t="s">
        <v>270</v>
      </c>
      <c r="K115" s="147" t="s">
        <v>23</v>
      </c>
      <c r="L115" s="147" t="s">
        <v>41</v>
      </c>
      <c r="M115" s="148"/>
      <c r="N115" s="106" t="s">
        <v>21</v>
      </c>
      <c r="O115" s="66"/>
      <c r="P115" s="61"/>
      <c r="Q115" s="61"/>
      <c r="R115" s="61"/>
      <c r="S115" s="61"/>
      <c r="T115" s="61"/>
      <c r="U115" s="61"/>
      <c r="V115" s="61">
        <v>0.9</v>
      </c>
      <c r="W115" s="61">
        <v>0.1</v>
      </c>
      <c r="X115" s="61"/>
      <c r="Y115" s="61"/>
      <c r="Z115" s="67"/>
      <c r="AA115" s="66"/>
      <c r="AB115" s="61"/>
      <c r="AC115" s="81"/>
      <c r="AD115" s="81"/>
      <c r="AE115" s="81"/>
      <c r="AF115" s="61"/>
      <c r="AG115" s="61"/>
      <c r="AH115" s="61"/>
      <c r="AI115" s="61"/>
      <c r="AJ115" s="61"/>
      <c r="AK115" s="61"/>
      <c r="AL115" s="67"/>
      <c r="AM115" s="66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7"/>
      <c r="AY115" s="66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7"/>
      <c r="BK115" s="66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7"/>
      <c r="BW115" s="66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73"/>
      <c r="CI115" s="73"/>
      <c r="CJ115" s="73"/>
      <c r="CK115" s="73"/>
      <c r="CL115" s="73"/>
      <c r="CM115" s="73"/>
      <c r="CN115" s="73"/>
      <c r="CO115" s="73"/>
      <c r="CP115" s="73"/>
      <c r="CQ115" s="73"/>
      <c r="CR115" s="73"/>
      <c r="CS115" s="73"/>
      <c r="CT115" s="73"/>
      <c r="CU115" s="73"/>
      <c r="CV115" s="73"/>
      <c r="CW115" s="73"/>
      <c r="CX115" s="73"/>
      <c r="CY115" s="73"/>
      <c r="CZ115" s="73"/>
      <c r="DA115" s="73"/>
      <c r="DB115" s="73"/>
      <c r="DC115" s="73"/>
      <c r="DD115" s="73"/>
      <c r="DE115" s="73"/>
      <c r="DF115" s="48" t="s">
        <v>21</v>
      </c>
      <c r="DG115" s="51">
        <f t="shared" si="6"/>
        <v>0.1</v>
      </c>
      <c r="DH115" s="149" t="str">
        <f>IF(DG116&lt;DG115,"ATRASADA",IF(DG116=0,"OBRA A INICIAR",IF(DI115&gt;=1,"CONCLUÍDA",IF(DG116&gt;DG115,"ADIANTADA","CONFORME O PREVISTO"))))</f>
        <v>CONCLUÍDA</v>
      </c>
      <c r="DI115" s="131">
        <f>SUM(O116:CH116,M115)</f>
        <v>1</v>
      </c>
    </row>
    <row r="116" spans="2:116" s="2" customFormat="1" ht="45" customHeight="1" thickBot="1" x14ac:dyDescent="0.3">
      <c r="B116" s="164"/>
      <c r="C116" s="169"/>
      <c r="D116" s="167"/>
      <c r="E116" s="168"/>
      <c r="F116" s="168"/>
      <c r="G116" s="166">
        <f>'[1]PA 1.2.5.3'!$K$25</f>
        <v>41582</v>
      </c>
      <c r="H116" s="166">
        <f>'[1]PA 1.2.5.3'!$K$27</f>
        <v>41759</v>
      </c>
      <c r="I116" s="162"/>
      <c r="J116" s="145" t="s">
        <v>257</v>
      </c>
      <c r="K116" s="147" t="s">
        <v>258</v>
      </c>
      <c r="L116" s="147" t="s">
        <v>41</v>
      </c>
      <c r="M116" s="148"/>
      <c r="N116" s="106" t="s">
        <v>22</v>
      </c>
      <c r="O116" s="66"/>
      <c r="P116" s="61"/>
      <c r="Q116" s="61"/>
      <c r="R116" s="61"/>
      <c r="S116" s="61"/>
      <c r="T116" s="61"/>
      <c r="U116" s="61"/>
      <c r="V116" s="61">
        <v>0.9</v>
      </c>
      <c r="W116" s="61">
        <v>0.1</v>
      </c>
      <c r="X116" s="61"/>
      <c r="Y116" s="61"/>
      <c r="Z116" s="67"/>
      <c r="AA116" s="66"/>
      <c r="AB116" s="61"/>
      <c r="AC116" s="81"/>
      <c r="AD116" s="81"/>
      <c r="AE116" s="81"/>
      <c r="AF116" s="61"/>
      <c r="AG116" s="61"/>
      <c r="AH116" s="61"/>
      <c r="AI116" s="61"/>
      <c r="AJ116" s="61"/>
      <c r="AK116" s="61"/>
      <c r="AL116" s="67"/>
      <c r="AM116" s="66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7"/>
      <c r="AY116" s="66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7"/>
      <c r="BK116" s="66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7"/>
      <c r="BW116" s="66"/>
      <c r="BX116" s="61"/>
      <c r="BY116" s="61"/>
      <c r="BZ116" s="61"/>
      <c r="CA116" s="61"/>
      <c r="CB116" s="61"/>
      <c r="CC116" s="61"/>
      <c r="CD116" s="61"/>
      <c r="CE116" s="61"/>
      <c r="CF116" s="61"/>
      <c r="CG116" s="61"/>
      <c r="CH116" s="73"/>
      <c r="CI116" s="73"/>
      <c r="CJ116" s="73"/>
      <c r="CK116" s="73"/>
      <c r="CL116" s="73"/>
      <c r="CM116" s="73"/>
      <c r="CN116" s="73"/>
      <c r="CO116" s="73"/>
      <c r="CP116" s="73"/>
      <c r="CQ116" s="73"/>
      <c r="CR116" s="73"/>
      <c r="CS116" s="73"/>
      <c r="CT116" s="73"/>
      <c r="CU116" s="73"/>
      <c r="CV116" s="73"/>
      <c r="CW116" s="73"/>
      <c r="CX116" s="73"/>
      <c r="CY116" s="73"/>
      <c r="CZ116" s="73"/>
      <c r="DA116" s="73"/>
      <c r="DB116" s="73"/>
      <c r="DC116" s="73"/>
      <c r="DD116" s="73"/>
      <c r="DE116" s="73"/>
      <c r="DF116" s="48" t="s">
        <v>22</v>
      </c>
      <c r="DG116" s="49">
        <f t="shared" si="6"/>
        <v>0.1</v>
      </c>
      <c r="DH116" s="149"/>
      <c r="DI116" s="131"/>
    </row>
    <row r="117" spans="2:116" s="2" customFormat="1" ht="45" customHeight="1" x14ac:dyDescent="0.25">
      <c r="B117" s="164"/>
      <c r="C117" s="169" t="s">
        <v>184</v>
      </c>
      <c r="D117" s="167" t="s">
        <v>201</v>
      </c>
      <c r="E117" s="168" t="s">
        <v>202</v>
      </c>
      <c r="F117" s="168" t="s">
        <v>202</v>
      </c>
      <c r="G117" s="166">
        <v>41640</v>
      </c>
      <c r="H117" s="166">
        <v>41851</v>
      </c>
      <c r="I117" s="162">
        <f t="shared" si="7"/>
        <v>211</v>
      </c>
      <c r="J117" s="145" t="s">
        <v>270</v>
      </c>
      <c r="K117" s="147" t="s">
        <v>23</v>
      </c>
      <c r="L117" s="147" t="s">
        <v>41</v>
      </c>
      <c r="M117" s="148"/>
      <c r="N117" s="106" t="s">
        <v>21</v>
      </c>
      <c r="O117" s="66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7">
        <v>0.15</v>
      </c>
      <c r="AA117" s="66">
        <v>0.22</v>
      </c>
      <c r="AB117" s="61">
        <v>0.2</v>
      </c>
      <c r="AC117" s="81">
        <v>0.16</v>
      </c>
      <c r="AD117" s="81">
        <v>0.27</v>
      </c>
      <c r="AE117" s="81"/>
      <c r="AF117" s="61"/>
      <c r="AG117" s="61"/>
      <c r="AH117" s="61"/>
      <c r="AI117" s="61"/>
      <c r="AJ117" s="61"/>
      <c r="AK117" s="61"/>
      <c r="AL117" s="67"/>
      <c r="AM117" s="66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7"/>
      <c r="AY117" s="66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7"/>
      <c r="BK117" s="66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7"/>
      <c r="BW117" s="66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73"/>
      <c r="CI117" s="73"/>
      <c r="CJ117" s="73"/>
      <c r="CK117" s="73"/>
      <c r="CL117" s="73"/>
      <c r="CM117" s="73"/>
      <c r="CN117" s="73"/>
      <c r="CO117" s="73"/>
      <c r="CP117" s="73"/>
      <c r="CQ117" s="73"/>
      <c r="CR117" s="73"/>
      <c r="CS117" s="73"/>
      <c r="CT117" s="73"/>
      <c r="CU117" s="73"/>
      <c r="CV117" s="73"/>
      <c r="CW117" s="73"/>
      <c r="CX117" s="73"/>
      <c r="CY117" s="73"/>
      <c r="CZ117" s="73"/>
      <c r="DA117" s="73"/>
      <c r="DB117" s="73"/>
      <c r="DC117" s="73"/>
      <c r="DD117" s="73"/>
      <c r="DE117" s="73"/>
      <c r="DF117" s="48" t="s">
        <v>21</v>
      </c>
      <c r="DG117" s="51">
        <f t="shared" si="6"/>
        <v>1</v>
      </c>
      <c r="DH117" s="149" t="str">
        <f>IF(DG118&lt;DG117,"ATRASADA",IF(DG118=0,"OBRA A INICIAR",IF(DI117&gt;=1,"CONCLUÍDA",IF(DG118&gt;DG117,"ADIANTADA","CONFORME O PREVISTO"))))</f>
        <v>CONCLUÍDA</v>
      </c>
      <c r="DI117" s="131">
        <f>SUM(O118:CH118,M117)</f>
        <v>1</v>
      </c>
    </row>
    <row r="118" spans="2:116" s="2" customFormat="1" ht="45" customHeight="1" thickBot="1" x14ac:dyDescent="0.3">
      <c r="B118" s="164"/>
      <c r="C118" s="169"/>
      <c r="D118" s="167"/>
      <c r="E118" s="168"/>
      <c r="F118" s="168"/>
      <c r="G118" s="166">
        <f>'[1]PA 1.2.5.3'!$L$25</f>
        <v>41699</v>
      </c>
      <c r="H118" s="166">
        <f>'[1]PA 1.2.5.3'!$L$27</f>
        <v>41881</v>
      </c>
      <c r="I118" s="162"/>
      <c r="J118" s="145" t="s">
        <v>257</v>
      </c>
      <c r="K118" s="147" t="s">
        <v>258</v>
      </c>
      <c r="L118" s="147" t="s">
        <v>41</v>
      </c>
      <c r="M118" s="148"/>
      <c r="N118" s="106" t="s">
        <v>22</v>
      </c>
      <c r="O118" s="66"/>
      <c r="P118" s="61"/>
      <c r="Q118" s="61"/>
      <c r="R118" s="61"/>
      <c r="S118" s="61"/>
      <c r="T118" s="61"/>
      <c r="U118" s="61"/>
      <c r="V118" s="61"/>
      <c r="W118" s="61"/>
      <c r="X118" s="61">
        <v>0.02</v>
      </c>
      <c r="Y118" s="61">
        <v>0.26</v>
      </c>
      <c r="Z118" s="67">
        <v>0.14000000000000001</v>
      </c>
      <c r="AA118" s="66">
        <v>0.05</v>
      </c>
      <c r="AB118" s="61">
        <v>0</v>
      </c>
      <c r="AC118" s="81">
        <v>0.24</v>
      </c>
      <c r="AD118" s="81">
        <v>0.28999999999999998</v>
      </c>
      <c r="AE118" s="81"/>
      <c r="AF118" s="61"/>
      <c r="AG118" s="61"/>
      <c r="AH118" s="61"/>
      <c r="AI118" s="61"/>
      <c r="AJ118" s="61"/>
      <c r="AK118" s="61"/>
      <c r="AL118" s="67"/>
      <c r="AM118" s="66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7"/>
      <c r="AY118" s="66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7"/>
      <c r="BK118" s="66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7"/>
      <c r="BW118" s="66"/>
      <c r="BX118" s="61"/>
      <c r="BY118" s="61"/>
      <c r="BZ118" s="61"/>
      <c r="CA118" s="61"/>
      <c r="CB118" s="61"/>
      <c r="CC118" s="61"/>
      <c r="CD118" s="61"/>
      <c r="CE118" s="61"/>
      <c r="CF118" s="61"/>
      <c r="CG118" s="61"/>
      <c r="CH118" s="73"/>
      <c r="CI118" s="73"/>
      <c r="CJ118" s="73"/>
      <c r="CK118" s="73"/>
      <c r="CL118" s="73"/>
      <c r="CM118" s="73"/>
      <c r="CN118" s="73"/>
      <c r="CO118" s="73"/>
      <c r="CP118" s="73"/>
      <c r="CQ118" s="73"/>
      <c r="CR118" s="73"/>
      <c r="CS118" s="73"/>
      <c r="CT118" s="73"/>
      <c r="CU118" s="73"/>
      <c r="CV118" s="73"/>
      <c r="CW118" s="73"/>
      <c r="CX118" s="73"/>
      <c r="CY118" s="73"/>
      <c r="CZ118" s="73"/>
      <c r="DA118" s="73"/>
      <c r="DB118" s="73"/>
      <c r="DC118" s="73"/>
      <c r="DD118" s="73"/>
      <c r="DE118" s="73"/>
      <c r="DF118" s="48" t="s">
        <v>22</v>
      </c>
      <c r="DG118" s="49">
        <f t="shared" si="6"/>
        <v>1</v>
      </c>
      <c r="DH118" s="149"/>
      <c r="DI118" s="131"/>
    </row>
    <row r="119" spans="2:116" s="2" customFormat="1" ht="45" customHeight="1" x14ac:dyDescent="0.25">
      <c r="B119" s="164"/>
      <c r="C119" s="169" t="s">
        <v>184</v>
      </c>
      <c r="D119" s="167" t="s">
        <v>203</v>
      </c>
      <c r="E119" s="168" t="s">
        <v>204</v>
      </c>
      <c r="F119" s="168" t="s">
        <v>204</v>
      </c>
      <c r="G119" s="166">
        <f>'[1]PA 1.2.5.3'!$M$25</f>
        <v>41791</v>
      </c>
      <c r="H119" s="166">
        <f>'[1]PA 1.2.5.3'!$M$27</f>
        <v>42094</v>
      </c>
      <c r="I119" s="162">
        <f t="shared" ref="I119:I133" si="10">H119-G119</f>
        <v>303</v>
      </c>
      <c r="J119" s="145" t="s">
        <v>270</v>
      </c>
      <c r="K119" s="147" t="s">
        <v>23</v>
      </c>
      <c r="L119" s="147" t="s">
        <v>41</v>
      </c>
      <c r="M119" s="148"/>
      <c r="N119" s="106" t="s">
        <v>21</v>
      </c>
      <c r="O119" s="66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7"/>
      <c r="AA119" s="66"/>
      <c r="AB119" s="61"/>
      <c r="AC119" s="81">
        <v>0.09</v>
      </c>
      <c r="AD119" s="81">
        <v>0.09</v>
      </c>
      <c r="AE119" s="81">
        <v>0.11</v>
      </c>
      <c r="AF119" s="61">
        <v>0.11</v>
      </c>
      <c r="AG119" s="61">
        <v>0.1</v>
      </c>
      <c r="AH119" s="61">
        <v>0.1</v>
      </c>
      <c r="AI119" s="61">
        <v>0.1</v>
      </c>
      <c r="AJ119" s="61">
        <v>0.1</v>
      </c>
      <c r="AK119" s="61">
        <v>0.1</v>
      </c>
      <c r="AL119" s="67">
        <v>0.1</v>
      </c>
      <c r="AM119" s="66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7"/>
      <c r="AY119" s="66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7"/>
      <c r="BK119" s="66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7"/>
      <c r="BW119" s="66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73"/>
      <c r="CI119" s="73"/>
      <c r="CJ119" s="73"/>
      <c r="CK119" s="73"/>
      <c r="CL119" s="73"/>
      <c r="CM119" s="73"/>
      <c r="CN119" s="73"/>
      <c r="CO119" s="73"/>
      <c r="CP119" s="73"/>
      <c r="CQ119" s="73"/>
      <c r="CR119" s="73"/>
      <c r="CS119" s="73"/>
      <c r="CT119" s="73"/>
      <c r="CU119" s="73"/>
      <c r="CV119" s="73"/>
      <c r="CW119" s="73"/>
      <c r="CX119" s="73"/>
      <c r="CY119" s="73"/>
      <c r="CZ119" s="73"/>
      <c r="DA119" s="73"/>
      <c r="DB119" s="73"/>
      <c r="DC119" s="73"/>
      <c r="DD119" s="73"/>
      <c r="DE119" s="73"/>
      <c r="DF119" s="48" t="s">
        <v>21</v>
      </c>
      <c r="DG119" s="51">
        <f t="shared" si="6"/>
        <v>0.99999999999999989</v>
      </c>
      <c r="DH119" s="149" t="str">
        <f>IF(DG120&lt;DG119,"ATRASADA",IF(DG120=0,"OBRA A INICIAR",IF(DI119&gt;=1,"CONCLUÍDA",IF(DG120&gt;DG119,"ADIANTADA","CONFORME O PREVISTO"))))</f>
        <v>CONCLUÍDA</v>
      </c>
      <c r="DI119" s="131">
        <f>SUM(O120:CH120,M119)</f>
        <v>1.0000000000000002</v>
      </c>
    </row>
    <row r="120" spans="2:116" s="2" customFormat="1" ht="45" customHeight="1" thickBot="1" x14ac:dyDescent="0.3">
      <c r="B120" s="164"/>
      <c r="C120" s="169"/>
      <c r="D120" s="167"/>
      <c r="E120" s="168"/>
      <c r="F120" s="168"/>
      <c r="G120" s="166">
        <f>'[1]PA 1.2.5.3'!$M$25</f>
        <v>41791</v>
      </c>
      <c r="H120" s="166">
        <f>'[1]PA 1.2.5.3'!$M$27</f>
        <v>42094</v>
      </c>
      <c r="I120" s="162"/>
      <c r="J120" s="145" t="s">
        <v>257</v>
      </c>
      <c r="K120" s="147" t="s">
        <v>258</v>
      </c>
      <c r="L120" s="147" t="s">
        <v>41</v>
      </c>
      <c r="M120" s="148"/>
      <c r="N120" s="106" t="s">
        <v>22</v>
      </c>
      <c r="O120" s="66"/>
      <c r="P120" s="61"/>
      <c r="Q120" s="61"/>
      <c r="R120" s="61"/>
      <c r="S120" s="61"/>
      <c r="T120" s="61"/>
      <c r="U120" s="61"/>
      <c r="V120" s="61"/>
      <c r="W120" s="61"/>
      <c r="X120" s="61">
        <v>0.02</v>
      </c>
      <c r="Y120" s="61">
        <v>0.05</v>
      </c>
      <c r="Z120" s="67">
        <v>0.19</v>
      </c>
      <c r="AA120" s="66">
        <v>0.19</v>
      </c>
      <c r="AB120" s="61">
        <v>0.11</v>
      </c>
      <c r="AC120" s="81">
        <v>0.32</v>
      </c>
      <c r="AD120" s="81">
        <v>0</v>
      </c>
      <c r="AE120" s="81">
        <v>0.06</v>
      </c>
      <c r="AF120" s="61">
        <v>0.06</v>
      </c>
      <c r="AG120" s="61"/>
      <c r="AH120" s="61"/>
      <c r="AI120" s="61"/>
      <c r="AJ120" s="61"/>
      <c r="AK120" s="61"/>
      <c r="AL120" s="67"/>
      <c r="AM120" s="66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7"/>
      <c r="AY120" s="66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7"/>
      <c r="BK120" s="66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7"/>
      <c r="BW120" s="66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73"/>
      <c r="CI120" s="73"/>
      <c r="CJ120" s="73"/>
      <c r="CK120" s="73"/>
      <c r="CL120" s="73"/>
      <c r="CM120" s="73"/>
      <c r="CN120" s="73"/>
      <c r="CO120" s="73"/>
      <c r="CP120" s="73"/>
      <c r="CQ120" s="73"/>
      <c r="CR120" s="73"/>
      <c r="CS120" s="73"/>
      <c r="CT120" s="73"/>
      <c r="CU120" s="73"/>
      <c r="CV120" s="73"/>
      <c r="CW120" s="73"/>
      <c r="CX120" s="73"/>
      <c r="CY120" s="73"/>
      <c r="CZ120" s="73"/>
      <c r="DA120" s="73"/>
      <c r="DB120" s="73"/>
      <c r="DC120" s="73"/>
      <c r="DD120" s="73"/>
      <c r="DE120" s="73"/>
      <c r="DF120" s="48" t="s">
        <v>22</v>
      </c>
      <c r="DG120" s="49">
        <f t="shared" si="6"/>
        <v>1.0000000000000002</v>
      </c>
      <c r="DH120" s="149"/>
      <c r="DI120" s="131"/>
    </row>
    <row r="121" spans="2:116" s="2" customFormat="1" ht="45" hidden="1" customHeight="1" x14ac:dyDescent="0.25">
      <c r="B121" s="163" t="s">
        <v>254</v>
      </c>
      <c r="C121" s="189" t="s">
        <v>229</v>
      </c>
      <c r="D121" s="190" t="s">
        <v>230</v>
      </c>
      <c r="E121" s="179" t="s">
        <v>231</v>
      </c>
      <c r="F121" s="179" t="s">
        <v>231</v>
      </c>
      <c r="G121" s="178">
        <f>'[1]PA 1.2.5.4'!$C$20</f>
        <v>41730</v>
      </c>
      <c r="H121" s="178">
        <f>'[1]PA 1.2.5.4'!$C$22</f>
        <v>41790</v>
      </c>
      <c r="I121" s="182">
        <f t="shared" si="10"/>
        <v>60</v>
      </c>
      <c r="J121" s="133" t="s">
        <v>273</v>
      </c>
      <c r="K121" s="135" t="s">
        <v>23</v>
      </c>
      <c r="L121" s="135" t="s">
        <v>41</v>
      </c>
      <c r="M121" s="137"/>
      <c r="N121" s="105" t="s">
        <v>21</v>
      </c>
      <c r="O121" s="63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5"/>
      <c r="AA121" s="63"/>
      <c r="AB121" s="64"/>
      <c r="AC121" s="83"/>
      <c r="AD121" s="83"/>
      <c r="AE121" s="83"/>
      <c r="AF121" s="64"/>
      <c r="AG121" s="64"/>
      <c r="AH121" s="64"/>
      <c r="AI121" s="64"/>
      <c r="AJ121" s="64"/>
      <c r="AK121" s="64"/>
      <c r="AL121" s="65"/>
      <c r="AM121" s="63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5"/>
      <c r="AY121" s="63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5"/>
      <c r="BK121" s="63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5"/>
      <c r="BW121" s="63"/>
      <c r="BX121" s="64"/>
      <c r="BY121" s="64"/>
      <c r="BZ121" s="64"/>
      <c r="CA121" s="64"/>
      <c r="CB121" s="64"/>
      <c r="CC121" s="64"/>
      <c r="CD121" s="64"/>
      <c r="CE121" s="64"/>
      <c r="CF121" s="64"/>
      <c r="CG121" s="64"/>
      <c r="CH121" s="72"/>
      <c r="CI121" s="72"/>
      <c r="CJ121" s="72"/>
      <c r="CK121" s="72"/>
      <c r="CL121" s="72"/>
      <c r="CM121" s="72"/>
      <c r="CN121" s="72"/>
      <c r="CO121" s="72"/>
      <c r="CP121" s="72"/>
      <c r="CQ121" s="72"/>
      <c r="CR121" s="72"/>
      <c r="CS121" s="72"/>
      <c r="CT121" s="72"/>
      <c r="CU121" s="72"/>
      <c r="CV121" s="72"/>
      <c r="CW121" s="72"/>
      <c r="CX121" s="72"/>
      <c r="CY121" s="72"/>
      <c r="CZ121" s="72"/>
      <c r="DA121" s="72"/>
      <c r="DB121" s="72"/>
      <c r="DC121" s="72"/>
      <c r="DD121" s="72"/>
      <c r="DE121" s="72"/>
      <c r="DF121" s="50" t="s">
        <v>21</v>
      </c>
      <c r="DG121" s="51">
        <f t="shared" si="6"/>
        <v>0</v>
      </c>
      <c r="DH121" s="139"/>
      <c r="DI121" s="155"/>
      <c r="DJ121" s="232" t="s">
        <v>281</v>
      </c>
      <c r="DK121" s="233"/>
      <c r="DL121" s="234"/>
    </row>
    <row r="122" spans="2:116" s="2" customFormat="1" ht="45" hidden="1" customHeight="1" thickBot="1" x14ac:dyDescent="0.3">
      <c r="B122" s="164"/>
      <c r="C122" s="169"/>
      <c r="D122" s="167"/>
      <c r="E122" s="168"/>
      <c r="F122" s="168"/>
      <c r="G122" s="166">
        <f>'[1]PA 1.2.5.4'!$C$20</f>
        <v>41730</v>
      </c>
      <c r="H122" s="166">
        <f>'[1]PA 1.2.5.4'!$C$22</f>
        <v>41790</v>
      </c>
      <c r="I122" s="162"/>
      <c r="J122" s="145" t="s">
        <v>264</v>
      </c>
      <c r="K122" s="154" t="s">
        <v>258</v>
      </c>
      <c r="L122" s="147" t="s">
        <v>41</v>
      </c>
      <c r="M122" s="148"/>
      <c r="N122" s="106" t="s">
        <v>22</v>
      </c>
      <c r="O122" s="66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7"/>
      <c r="AA122" s="66"/>
      <c r="AB122" s="61"/>
      <c r="AC122" s="81"/>
      <c r="AD122" s="81"/>
      <c r="AE122" s="81"/>
      <c r="AF122" s="61"/>
      <c r="AG122" s="61"/>
      <c r="AH122" s="61"/>
      <c r="AI122" s="61"/>
      <c r="AJ122" s="61"/>
      <c r="AK122" s="61"/>
      <c r="AL122" s="67"/>
      <c r="AM122" s="66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7"/>
      <c r="AY122" s="66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7"/>
      <c r="BK122" s="66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7"/>
      <c r="BW122" s="66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73"/>
      <c r="CI122" s="73"/>
      <c r="CJ122" s="73"/>
      <c r="CK122" s="73"/>
      <c r="CL122" s="73"/>
      <c r="CM122" s="73"/>
      <c r="CN122" s="73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  <c r="CY122" s="73"/>
      <c r="CZ122" s="73"/>
      <c r="DA122" s="73"/>
      <c r="DB122" s="73"/>
      <c r="DC122" s="73"/>
      <c r="DD122" s="73"/>
      <c r="DE122" s="73"/>
      <c r="DF122" s="48" t="s">
        <v>22</v>
      </c>
      <c r="DG122" s="49">
        <f t="shared" si="6"/>
        <v>0</v>
      </c>
      <c r="DH122" s="149"/>
      <c r="DI122" s="156"/>
      <c r="DJ122" s="235"/>
      <c r="DK122" s="236"/>
      <c r="DL122" s="237"/>
    </row>
    <row r="123" spans="2:116" s="2" customFormat="1" ht="45" customHeight="1" x14ac:dyDescent="0.25">
      <c r="B123" s="164"/>
      <c r="C123" s="169" t="s">
        <v>229</v>
      </c>
      <c r="D123" s="167" t="s">
        <v>232</v>
      </c>
      <c r="E123" s="168" t="s">
        <v>233</v>
      </c>
      <c r="F123" s="168" t="s">
        <v>233</v>
      </c>
      <c r="G123" s="166">
        <f>'[1]PA 1.2.5.4'!$D$20</f>
        <v>41761</v>
      </c>
      <c r="H123" s="166">
        <f>'[1]PA 1.2.5.4'!$D$22</f>
        <v>41820</v>
      </c>
      <c r="I123" s="162">
        <f t="shared" si="10"/>
        <v>59</v>
      </c>
      <c r="J123" s="145" t="s">
        <v>270</v>
      </c>
      <c r="K123" s="147" t="s">
        <v>23</v>
      </c>
      <c r="L123" s="147" t="s">
        <v>41</v>
      </c>
      <c r="M123" s="148"/>
      <c r="N123" s="106" t="s">
        <v>21</v>
      </c>
      <c r="O123" s="66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7"/>
      <c r="AA123" s="66"/>
      <c r="AB123" s="61">
        <v>0.5</v>
      </c>
      <c r="AC123" s="81">
        <v>0.5</v>
      </c>
      <c r="AD123" s="81"/>
      <c r="AE123" s="81"/>
      <c r="AF123" s="61"/>
      <c r="AG123" s="61"/>
      <c r="AH123" s="61"/>
      <c r="AI123" s="61"/>
      <c r="AJ123" s="61"/>
      <c r="AK123" s="61"/>
      <c r="AL123" s="67"/>
      <c r="AM123" s="66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7"/>
      <c r="AY123" s="66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7"/>
      <c r="BK123" s="66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7"/>
      <c r="BW123" s="66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73"/>
      <c r="CI123" s="73"/>
      <c r="CJ123" s="73"/>
      <c r="CK123" s="73"/>
      <c r="CL123" s="73"/>
      <c r="CM123" s="73"/>
      <c r="CN123" s="73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  <c r="CY123" s="73"/>
      <c r="CZ123" s="73"/>
      <c r="DA123" s="73"/>
      <c r="DB123" s="73"/>
      <c r="DC123" s="73"/>
      <c r="DD123" s="73"/>
      <c r="DE123" s="73"/>
      <c r="DF123" s="48" t="s">
        <v>21</v>
      </c>
      <c r="DG123" s="51">
        <f t="shared" si="6"/>
        <v>1</v>
      </c>
      <c r="DH123" s="149" t="str">
        <f>IF(DG124&lt;DG123,"ATRASADA",IF(DG124=0,"OBRA A INICIAR",IF(DI123&gt;=1,"CONCLUÍDA",IF(DG124&gt;DG123,"ADIANTADA","CONFORME O PREVISTO"))))</f>
        <v>CONCLUÍDA</v>
      </c>
      <c r="DI123" s="131">
        <f>SUM(O124:CH124,M123)</f>
        <v>1</v>
      </c>
    </row>
    <row r="124" spans="2:116" s="2" customFormat="1" ht="45" customHeight="1" thickBot="1" x14ac:dyDescent="0.3">
      <c r="B124" s="164"/>
      <c r="C124" s="169"/>
      <c r="D124" s="167"/>
      <c r="E124" s="168"/>
      <c r="F124" s="168"/>
      <c r="G124" s="166">
        <f>'[1]PA 1.2.5.4'!$D$20</f>
        <v>41761</v>
      </c>
      <c r="H124" s="166">
        <f>'[1]PA 1.2.5.4'!$D$22</f>
        <v>41820</v>
      </c>
      <c r="I124" s="162"/>
      <c r="J124" s="145" t="s">
        <v>257</v>
      </c>
      <c r="K124" s="147" t="s">
        <v>258</v>
      </c>
      <c r="L124" s="147" t="s">
        <v>41</v>
      </c>
      <c r="M124" s="148"/>
      <c r="N124" s="106" t="s">
        <v>22</v>
      </c>
      <c r="O124" s="66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7"/>
      <c r="AA124" s="66"/>
      <c r="AB124" s="61">
        <v>0.6</v>
      </c>
      <c r="AC124" s="81">
        <v>0.4</v>
      </c>
      <c r="AD124" s="81"/>
      <c r="AE124" s="81"/>
      <c r="AF124" s="61"/>
      <c r="AG124" s="61"/>
      <c r="AH124" s="61"/>
      <c r="AI124" s="61"/>
      <c r="AJ124" s="61"/>
      <c r="AK124" s="61"/>
      <c r="AL124" s="67"/>
      <c r="AM124" s="66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7"/>
      <c r="AY124" s="66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7"/>
      <c r="BK124" s="66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7"/>
      <c r="BW124" s="66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3"/>
      <c r="DF124" s="48" t="s">
        <v>22</v>
      </c>
      <c r="DG124" s="49">
        <f t="shared" si="6"/>
        <v>1</v>
      </c>
      <c r="DH124" s="149"/>
      <c r="DI124" s="131"/>
    </row>
    <row r="125" spans="2:116" s="2" customFormat="1" ht="45" customHeight="1" x14ac:dyDescent="0.25">
      <c r="B125" s="164"/>
      <c r="C125" s="169" t="s">
        <v>229</v>
      </c>
      <c r="D125" s="167" t="s">
        <v>282</v>
      </c>
      <c r="E125" s="168" t="s">
        <v>283</v>
      </c>
      <c r="F125" s="168" t="s">
        <v>283</v>
      </c>
      <c r="G125" s="166">
        <f>'[1]PA 1.2.5.4'!$E$20</f>
        <v>41791</v>
      </c>
      <c r="H125" s="166">
        <f>'[1]PA 1.2.5.4'!$E$22</f>
        <v>41820</v>
      </c>
      <c r="I125" s="162">
        <f t="shared" si="10"/>
        <v>29</v>
      </c>
      <c r="J125" s="145" t="s">
        <v>270</v>
      </c>
      <c r="K125" s="147" t="s">
        <v>23</v>
      </c>
      <c r="L125" s="147" t="s">
        <v>41</v>
      </c>
      <c r="M125" s="148"/>
      <c r="N125" s="106" t="s">
        <v>21</v>
      </c>
      <c r="O125" s="66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7"/>
      <c r="AA125" s="66"/>
      <c r="AB125" s="61"/>
      <c r="AC125" s="81">
        <v>1</v>
      </c>
      <c r="AD125" s="81"/>
      <c r="AE125" s="81"/>
      <c r="AF125" s="61"/>
      <c r="AG125" s="61"/>
      <c r="AH125" s="61"/>
      <c r="AI125" s="61"/>
      <c r="AJ125" s="61"/>
      <c r="AK125" s="61"/>
      <c r="AL125" s="67"/>
      <c r="AM125" s="66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7"/>
      <c r="AY125" s="66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7"/>
      <c r="BK125" s="66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7"/>
      <c r="BW125" s="66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73"/>
      <c r="CI125" s="73"/>
      <c r="CJ125" s="73"/>
      <c r="CK125" s="73"/>
      <c r="CL125" s="73"/>
      <c r="CM125" s="73"/>
      <c r="CN125" s="73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CZ125" s="73"/>
      <c r="DA125" s="73"/>
      <c r="DB125" s="73"/>
      <c r="DC125" s="73"/>
      <c r="DD125" s="73"/>
      <c r="DE125" s="73"/>
      <c r="DF125" s="48" t="s">
        <v>21</v>
      </c>
      <c r="DG125" s="51">
        <f t="shared" si="6"/>
        <v>1</v>
      </c>
      <c r="DH125" s="149" t="str">
        <f>IF(DG126&lt;DG125,"ATRASADA",IF(DG126=0,"OBRA A INICIAR",IF(DI125&gt;=1,"CONCLUÍDA",IF(DG126&gt;DG125,"ADIANTADA","CONFORME O PREVISTO"))))</f>
        <v>CONCLUÍDA</v>
      </c>
      <c r="DI125" s="131">
        <f>SUM(O126:CH126,M125)</f>
        <v>1</v>
      </c>
    </row>
    <row r="126" spans="2:116" s="2" customFormat="1" ht="45" customHeight="1" thickBot="1" x14ac:dyDescent="0.3">
      <c r="B126" s="164"/>
      <c r="C126" s="169"/>
      <c r="D126" s="167"/>
      <c r="E126" s="168"/>
      <c r="F126" s="168"/>
      <c r="G126" s="166">
        <f>'[1]PA 1.2.5.4'!$E$20</f>
        <v>41791</v>
      </c>
      <c r="H126" s="166">
        <f>'[1]PA 1.2.5.4'!$E$22</f>
        <v>41820</v>
      </c>
      <c r="I126" s="162"/>
      <c r="J126" s="145" t="s">
        <v>257</v>
      </c>
      <c r="K126" s="147" t="s">
        <v>258</v>
      </c>
      <c r="L126" s="147" t="s">
        <v>41</v>
      </c>
      <c r="M126" s="148"/>
      <c r="N126" s="106" t="s">
        <v>22</v>
      </c>
      <c r="O126" s="66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7"/>
      <c r="AA126" s="66"/>
      <c r="AB126" s="61"/>
      <c r="AC126" s="81">
        <v>1</v>
      </c>
      <c r="AD126" s="81"/>
      <c r="AE126" s="81"/>
      <c r="AF126" s="61"/>
      <c r="AG126" s="61"/>
      <c r="AH126" s="61"/>
      <c r="AI126" s="61"/>
      <c r="AJ126" s="61"/>
      <c r="AK126" s="61"/>
      <c r="AL126" s="67"/>
      <c r="AM126" s="66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7"/>
      <c r="AY126" s="66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7"/>
      <c r="BK126" s="66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7"/>
      <c r="BW126" s="66"/>
      <c r="BX126" s="61"/>
      <c r="BY126" s="61"/>
      <c r="BZ126" s="61"/>
      <c r="CA126" s="61"/>
      <c r="CB126" s="61"/>
      <c r="CC126" s="61"/>
      <c r="CD126" s="61"/>
      <c r="CE126" s="61"/>
      <c r="CF126" s="61"/>
      <c r="CG126" s="61"/>
      <c r="CH126" s="73"/>
      <c r="CI126" s="73"/>
      <c r="CJ126" s="73"/>
      <c r="CK126" s="73"/>
      <c r="CL126" s="73"/>
      <c r="CM126" s="73"/>
      <c r="CN126" s="73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CZ126" s="73"/>
      <c r="DA126" s="73"/>
      <c r="DB126" s="73"/>
      <c r="DC126" s="73"/>
      <c r="DD126" s="73"/>
      <c r="DE126" s="73"/>
      <c r="DF126" s="48" t="s">
        <v>22</v>
      </c>
      <c r="DG126" s="49">
        <f t="shared" si="6"/>
        <v>1</v>
      </c>
      <c r="DH126" s="149"/>
      <c r="DI126" s="131"/>
    </row>
    <row r="127" spans="2:116" s="2" customFormat="1" ht="45" hidden="1" customHeight="1" x14ac:dyDescent="0.25">
      <c r="B127" s="164"/>
      <c r="C127" s="169" t="s">
        <v>229</v>
      </c>
      <c r="D127" s="167" t="s">
        <v>234</v>
      </c>
      <c r="E127" s="168" t="s">
        <v>235</v>
      </c>
      <c r="F127" s="168" t="s">
        <v>235</v>
      </c>
      <c r="G127" s="166">
        <f>'[1]PA 1.2.5.4'!$F$20</f>
        <v>41731</v>
      </c>
      <c r="H127" s="166">
        <f>'[1]PA 1.2.5.4'!$F$22</f>
        <v>41911</v>
      </c>
      <c r="I127" s="162">
        <f t="shared" si="10"/>
        <v>180</v>
      </c>
      <c r="J127" s="145" t="s">
        <v>270</v>
      </c>
      <c r="K127" s="147" t="s">
        <v>23</v>
      </c>
      <c r="L127" s="147" t="s">
        <v>41</v>
      </c>
      <c r="M127" s="148"/>
      <c r="N127" s="106" t="s">
        <v>21</v>
      </c>
      <c r="O127" s="66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7"/>
      <c r="AA127" s="66"/>
      <c r="AB127" s="61"/>
      <c r="AC127" s="81"/>
      <c r="AD127" s="81"/>
      <c r="AE127" s="81"/>
      <c r="AF127" s="61"/>
      <c r="AG127" s="61"/>
      <c r="AH127" s="61"/>
      <c r="AI127" s="61"/>
      <c r="AJ127" s="61"/>
      <c r="AK127" s="61"/>
      <c r="AL127" s="67"/>
      <c r="AM127" s="66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7"/>
      <c r="AY127" s="66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7"/>
      <c r="BK127" s="66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7"/>
      <c r="BW127" s="66"/>
      <c r="BX127" s="61"/>
      <c r="BY127" s="61"/>
      <c r="BZ127" s="61"/>
      <c r="CA127" s="61"/>
      <c r="CB127" s="61"/>
      <c r="CC127" s="61"/>
      <c r="CD127" s="61"/>
      <c r="CE127" s="61"/>
      <c r="CF127" s="61"/>
      <c r="CG127" s="61"/>
      <c r="CH127" s="73"/>
      <c r="CI127" s="73"/>
      <c r="CJ127" s="73"/>
      <c r="CK127" s="73"/>
      <c r="CL127" s="73"/>
      <c r="CM127" s="73"/>
      <c r="CN127" s="73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CZ127" s="73"/>
      <c r="DA127" s="73"/>
      <c r="DB127" s="73"/>
      <c r="DC127" s="73"/>
      <c r="DD127" s="73"/>
      <c r="DE127" s="73"/>
      <c r="DF127" s="48" t="s">
        <v>21</v>
      </c>
      <c r="DG127" s="51">
        <f t="shared" si="6"/>
        <v>0</v>
      </c>
      <c r="DH127" s="149"/>
      <c r="DI127" s="156"/>
      <c r="DJ127" s="232" t="s">
        <v>281</v>
      </c>
      <c r="DK127" s="233"/>
      <c r="DL127" s="234"/>
    </row>
    <row r="128" spans="2:116" s="2" customFormat="1" ht="45" hidden="1" customHeight="1" thickBot="1" x14ac:dyDescent="0.3">
      <c r="B128" s="164"/>
      <c r="C128" s="169"/>
      <c r="D128" s="167"/>
      <c r="E128" s="168"/>
      <c r="F128" s="168"/>
      <c r="G128" s="166">
        <f>'[1]PA 1.2.5.4'!$F$20</f>
        <v>41731</v>
      </c>
      <c r="H128" s="166">
        <f>'[1]PA 1.2.5.4'!$F$22</f>
        <v>41911</v>
      </c>
      <c r="I128" s="162"/>
      <c r="J128" s="145" t="s">
        <v>257</v>
      </c>
      <c r="K128" s="147" t="s">
        <v>258</v>
      </c>
      <c r="L128" s="147" t="s">
        <v>41</v>
      </c>
      <c r="M128" s="148"/>
      <c r="N128" s="106" t="s">
        <v>22</v>
      </c>
      <c r="O128" s="66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7"/>
      <c r="AA128" s="66"/>
      <c r="AB128" s="61"/>
      <c r="AC128" s="81"/>
      <c r="AD128" s="81"/>
      <c r="AE128" s="81"/>
      <c r="AF128" s="61"/>
      <c r="AG128" s="61"/>
      <c r="AH128" s="61"/>
      <c r="AI128" s="61"/>
      <c r="AJ128" s="61"/>
      <c r="AK128" s="61"/>
      <c r="AL128" s="67"/>
      <c r="AM128" s="66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7"/>
      <c r="AY128" s="66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7"/>
      <c r="BK128" s="66"/>
      <c r="BL128" s="61"/>
      <c r="BM128" s="61"/>
      <c r="BN128" s="61"/>
      <c r="BO128" s="61"/>
      <c r="BP128" s="61"/>
      <c r="BQ128" s="61"/>
      <c r="BR128" s="61"/>
      <c r="BS128" s="61"/>
      <c r="BT128" s="61"/>
      <c r="BU128" s="61"/>
      <c r="BV128" s="67"/>
      <c r="BW128" s="66"/>
      <c r="BX128" s="61"/>
      <c r="BY128" s="61"/>
      <c r="BZ128" s="61"/>
      <c r="CA128" s="61"/>
      <c r="CB128" s="61"/>
      <c r="CC128" s="61"/>
      <c r="CD128" s="61"/>
      <c r="CE128" s="61"/>
      <c r="CF128" s="61"/>
      <c r="CG128" s="61"/>
      <c r="CH128" s="73"/>
      <c r="CI128" s="73"/>
      <c r="CJ128" s="73"/>
      <c r="CK128" s="73"/>
      <c r="CL128" s="73"/>
      <c r="CM128" s="73"/>
      <c r="CN128" s="73"/>
      <c r="CO128" s="73"/>
      <c r="CP128" s="73"/>
      <c r="CQ128" s="73"/>
      <c r="CR128" s="73"/>
      <c r="CS128" s="73"/>
      <c r="CT128" s="73"/>
      <c r="CU128" s="73"/>
      <c r="CV128" s="73"/>
      <c r="CW128" s="73"/>
      <c r="CX128" s="73"/>
      <c r="CY128" s="73"/>
      <c r="CZ128" s="73"/>
      <c r="DA128" s="73"/>
      <c r="DB128" s="73"/>
      <c r="DC128" s="73"/>
      <c r="DD128" s="73"/>
      <c r="DE128" s="73"/>
      <c r="DF128" s="48" t="s">
        <v>22</v>
      </c>
      <c r="DG128" s="49">
        <f t="shared" si="6"/>
        <v>0</v>
      </c>
      <c r="DH128" s="149"/>
      <c r="DI128" s="156"/>
      <c r="DJ128" s="235"/>
      <c r="DK128" s="236"/>
      <c r="DL128" s="237"/>
    </row>
    <row r="129" spans="2:115" s="2" customFormat="1" ht="45" customHeight="1" x14ac:dyDescent="0.25">
      <c r="B129" s="164"/>
      <c r="C129" s="169" t="s">
        <v>229</v>
      </c>
      <c r="D129" s="167" t="s">
        <v>236</v>
      </c>
      <c r="E129" s="168" t="s">
        <v>237</v>
      </c>
      <c r="F129" s="168" t="s">
        <v>237</v>
      </c>
      <c r="G129" s="166">
        <f>'[1]PA 1.2.5.4'!$G$20</f>
        <v>41821</v>
      </c>
      <c r="H129" s="166">
        <f>'[1]PA 1.2.5.4'!$G$22</f>
        <v>41851</v>
      </c>
      <c r="I129" s="162">
        <f t="shared" si="10"/>
        <v>30</v>
      </c>
      <c r="J129" s="145" t="s">
        <v>270</v>
      </c>
      <c r="K129" s="147" t="s">
        <v>23</v>
      </c>
      <c r="L129" s="147" t="s">
        <v>41</v>
      </c>
      <c r="M129" s="148"/>
      <c r="N129" s="106" t="s">
        <v>21</v>
      </c>
      <c r="O129" s="66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7"/>
      <c r="AA129" s="66"/>
      <c r="AB129" s="61"/>
      <c r="AC129" s="81"/>
      <c r="AD129" s="81">
        <v>1</v>
      </c>
      <c r="AE129" s="81"/>
      <c r="AF129" s="61"/>
      <c r="AG129" s="61"/>
      <c r="AH129" s="61"/>
      <c r="AI129" s="61"/>
      <c r="AJ129" s="61"/>
      <c r="AK129" s="61"/>
      <c r="AL129" s="67"/>
      <c r="AM129" s="66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7"/>
      <c r="AY129" s="66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7"/>
      <c r="BK129" s="66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7"/>
      <c r="BW129" s="66"/>
      <c r="BX129" s="61"/>
      <c r="BY129" s="61"/>
      <c r="BZ129" s="61"/>
      <c r="CA129" s="61"/>
      <c r="CB129" s="61"/>
      <c r="CC129" s="61"/>
      <c r="CD129" s="61"/>
      <c r="CE129" s="61"/>
      <c r="CF129" s="61"/>
      <c r="CG129" s="61"/>
      <c r="CH129" s="73"/>
      <c r="CI129" s="73"/>
      <c r="CJ129" s="73"/>
      <c r="CK129" s="73"/>
      <c r="CL129" s="73"/>
      <c r="CM129" s="73"/>
      <c r="CN129" s="73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CZ129" s="73"/>
      <c r="DA129" s="73"/>
      <c r="DB129" s="73"/>
      <c r="DC129" s="73"/>
      <c r="DD129" s="73"/>
      <c r="DE129" s="73"/>
      <c r="DF129" s="48" t="s">
        <v>21</v>
      </c>
      <c r="DG129" s="51">
        <f t="shared" si="6"/>
        <v>1</v>
      </c>
      <c r="DH129" s="149" t="str">
        <f>IF(DG130&lt;DG129,"ATRASADA",IF(DG130=0,"OBRA A INICIAR",IF(DI129&gt;=1,"CONCLUÍDA",IF(DG130&gt;DG129,"ADIANTADA","CONFORME O PREVISTO"))))</f>
        <v>CONCLUÍDA</v>
      </c>
      <c r="DI129" s="131">
        <f>SUM(O130:CH130,M129)</f>
        <v>1</v>
      </c>
    </row>
    <row r="130" spans="2:115" s="2" customFormat="1" ht="45" customHeight="1" thickBot="1" x14ac:dyDescent="0.3">
      <c r="B130" s="164"/>
      <c r="C130" s="169"/>
      <c r="D130" s="167"/>
      <c r="E130" s="168"/>
      <c r="F130" s="168"/>
      <c r="G130" s="166">
        <f>'[1]PA 1.2.5.4'!$G$20</f>
        <v>41821</v>
      </c>
      <c r="H130" s="166">
        <f>'[1]PA 1.2.5.4'!$G$22</f>
        <v>41851</v>
      </c>
      <c r="I130" s="162"/>
      <c r="J130" s="145" t="s">
        <v>257</v>
      </c>
      <c r="K130" s="147" t="s">
        <v>258</v>
      </c>
      <c r="L130" s="147" t="s">
        <v>41</v>
      </c>
      <c r="M130" s="148"/>
      <c r="N130" s="106" t="s">
        <v>22</v>
      </c>
      <c r="O130" s="66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7"/>
      <c r="AA130" s="66"/>
      <c r="AB130" s="61"/>
      <c r="AC130" s="81"/>
      <c r="AD130" s="81">
        <v>1</v>
      </c>
      <c r="AE130" s="81"/>
      <c r="AF130" s="61"/>
      <c r="AG130" s="61"/>
      <c r="AH130" s="61"/>
      <c r="AI130" s="61"/>
      <c r="AJ130" s="61"/>
      <c r="AK130" s="61"/>
      <c r="AL130" s="67"/>
      <c r="AM130" s="66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7"/>
      <c r="AY130" s="66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7"/>
      <c r="BK130" s="66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7"/>
      <c r="BW130" s="66"/>
      <c r="BX130" s="61"/>
      <c r="BY130" s="61"/>
      <c r="BZ130" s="61"/>
      <c r="CA130" s="61"/>
      <c r="CB130" s="61"/>
      <c r="CC130" s="61"/>
      <c r="CD130" s="61"/>
      <c r="CE130" s="61"/>
      <c r="CF130" s="61"/>
      <c r="CG130" s="61"/>
      <c r="CH130" s="73"/>
      <c r="CI130" s="73"/>
      <c r="CJ130" s="73"/>
      <c r="CK130" s="73"/>
      <c r="CL130" s="73"/>
      <c r="CM130" s="73"/>
      <c r="CN130" s="73"/>
      <c r="CO130" s="73"/>
      <c r="CP130" s="73"/>
      <c r="CQ130" s="73"/>
      <c r="CR130" s="73"/>
      <c r="CS130" s="73"/>
      <c r="CT130" s="73"/>
      <c r="CU130" s="73"/>
      <c r="CV130" s="73"/>
      <c r="CW130" s="73"/>
      <c r="CX130" s="73"/>
      <c r="CY130" s="73"/>
      <c r="CZ130" s="73"/>
      <c r="DA130" s="73"/>
      <c r="DB130" s="73"/>
      <c r="DC130" s="73"/>
      <c r="DD130" s="73"/>
      <c r="DE130" s="73"/>
      <c r="DF130" s="48" t="s">
        <v>22</v>
      </c>
      <c r="DG130" s="49">
        <f t="shared" si="6"/>
        <v>1</v>
      </c>
      <c r="DH130" s="149"/>
      <c r="DI130" s="131"/>
    </row>
    <row r="131" spans="2:115" s="2" customFormat="1" ht="45" customHeight="1" x14ac:dyDescent="0.25">
      <c r="B131" s="164"/>
      <c r="C131" s="169" t="s">
        <v>229</v>
      </c>
      <c r="D131" s="167" t="s">
        <v>238</v>
      </c>
      <c r="E131" s="168" t="s">
        <v>239</v>
      </c>
      <c r="F131" s="168" t="s">
        <v>239</v>
      </c>
      <c r="G131" s="166">
        <v>41730</v>
      </c>
      <c r="H131" s="166">
        <v>41851</v>
      </c>
      <c r="I131" s="162">
        <f t="shared" si="10"/>
        <v>121</v>
      </c>
      <c r="J131" s="145" t="s">
        <v>270</v>
      </c>
      <c r="K131" s="147" t="s">
        <v>23</v>
      </c>
      <c r="L131" s="147" t="s">
        <v>41</v>
      </c>
      <c r="M131" s="148"/>
      <c r="N131" s="106" t="s">
        <v>21</v>
      </c>
      <c r="O131" s="66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7"/>
      <c r="AA131" s="66"/>
      <c r="AB131" s="61"/>
      <c r="AC131" s="81"/>
      <c r="AD131" s="81">
        <v>1</v>
      </c>
      <c r="AE131" s="81"/>
      <c r="AF131" s="61"/>
      <c r="AG131" s="61"/>
      <c r="AH131" s="61"/>
      <c r="AI131" s="61"/>
      <c r="AJ131" s="61"/>
      <c r="AK131" s="61"/>
      <c r="AL131" s="67"/>
      <c r="AM131" s="66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7"/>
      <c r="AY131" s="66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7"/>
      <c r="BK131" s="66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7"/>
      <c r="BW131" s="66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73"/>
      <c r="CI131" s="73"/>
      <c r="CJ131" s="73"/>
      <c r="CK131" s="73"/>
      <c r="CL131" s="73"/>
      <c r="CM131" s="73"/>
      <c r="CN131" s="73"/>
      <c r="CO131" s="73"/>
      <c r="CP131" s="73"/>
      <c r="CQ131" s="73"/>
      <c r="CR131" s="73"/>
      <c r="CS131" s="73"/>
      <c r="CT131" s="73"/>
      <c r="CU131" s="73"/>
      <c r="CV131" s="73"/>
      <c r="CW131" s="73"/>
      <c r="CX131" s="73"/>
      <c r="CY131" s="73"/>
      <c r="CZ131" s="73"/>
      <c r="DA131" s="73"/>
      <c r="DB131" s="73"/>
      <c r="DC131" s="73"/>
      <c r="DD131" s="73"/>
      <c r="DE131" s="73"/>
      <c r="DF131" s="48" t="s">
        <v>21</v>
      </c>
      <c r="DG131" s="51">
        <f t="shared" si="6"/>
        <v>1</v>
      </c>
      <c r="DH131" s="149" t="str">
        <f>IF(DG132&lt;DG131,"ATRASADA",IF(DG132=0,"OBRA A INICIAR",IF(DI131&gt;=1,"CONCLUÍDA",IF(DG132&gt;DG131,"ADIANTADA","CONFORME O PREVISTO"))))</f>
        <v>CONCLUÍDA</v>
      </c>
      <c r="DI131" s="131">
        <f>SUM(O132:CH132,M131)</f>
        <v>1</v>
      </c>
    </row>
    <row r="132" spans="2:115" s="2" customFormat="1" ht="45" customHeight="1" thickBot="1" x14ac:dyDescent="0.3">
      <c r="B132" s="164"/>
      <c r="C132" s="169"/>
      <c r="D132" s="167"/>
      <c r="E132" s="168"/>
      <c r="F132" s="168"/>
      <c r="G132" s="166">
        <f>'[1]PA 1.2.5.4'!$H$20</f>
        <v>41821</v>
      </c>
      <c r="H132" s="166">
        <f>'[1]PA 1.2.5.4'!$H$22</f>
        <v>42004</v>
      </c>
      <c r="I132" s="162"/>
      <c r="J132" s="145" t="s">
        <v>257</v>
      </c>
      <c r="K132" s="147" t="s">
        <v>258</v>
      </c>
      <c r="L132" s="147" t="s">
        <v>41</v>
      </c>
      <c r="M132" s="148"/>
      <c r="N132" s="106" t="s">
        <v>22</v>
      </c>
      <c r="O132" s="66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7"/>
      <c r="AA132" s="66">
        <v>0.17</v>
      </c>
      <c r="AB132" s="61">
        <v>0.4</v>
      </c>
      <c r="AC132" s="81">
        <v>0</v>
      </c>
      <c r="AD132" s="81">
        <v>0.43</v>
      </c>
      <c r="AE132" s="81"/>
      <c r="AF132" s="61"/>
      <c r="AG132" s="61"/>
      <c r="AH132" s="61"/>
      <c r="AI132" s="61"/>
      <c r="AJ132" s="61"/>
      <c r="AK132" s="61"/>
      <c r="AL132" s="67"/>
      <c r="AM132" s="66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7"/>
      <c r="AY132" s="66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7"/>
      <c r="BK132" s="66"/>
      <c r="BL132" s="61"/>
      <c r="BM132" s="61"/>
      <c r="BN132" s="61"/>
      <c r="BO132" s="61"/>
      <c r="BP132" s="61"/>
      <c r="BQ132" s="61"/>
      <c r="BR132" s="61"/>
      <c r="BS132" s="61"/>
      <c r="BT132" s="61"/>
      <c r="BU132" s="61"/>
      <c r="BV132" s="67"/>
      <c r="BW132" s="66"/>
      <c r="BX132" s="61"/>
      <c r="BY132" s="61"/>
      <c r="BZ132" s="61"/>
      <c r="CA132" s="61"/>
      <c r="CB132" s="61"/>
      <c r="CC132" s="61"/>
      <c r="CD132" s="61"/>
      <c r="CE132" s="61"/>
      <c r="CF132" s="61"/>
      <c r="CG132" s="61"/>
      <c r="CH132" s="73"/>
      <c r="CI132" s="73"/>
      <c r="CJ132" s="73"/>
      <c r="CK132" s="73"/>
      <c r="CL132" s="73"/>
      <c r="CM132" s="73"/>
      <c r="CN132" s="73"/>
      <c r="CO132" s="73"/>
      <c r="CP132" s="73"/>
      <c r="CQ132" s="73"/>
      <c r="CR132" s="73"/>
      <c r="CS132" s="73"/>
      <c r="CT132" s="73"/>
      <c r="CU132" s="73"/>
      <c r="CV132" s="73"/>
      <c r="CW132" s="73"/>
      <c r="CX132" s="73"/>
      <c r="CY132" s="73"/>
      <c r="CZ132" s="73"/>
      <c r="DA132" s="73"/>
      <c r="DB132" s="73"/>
      <c r="DC132" s="73"/>
      <c r="DD132" s="73"/>
      <c r="DE132" s="73"/>
      <c r="DF132" s="48" t="s">
        <v>22</v>
      </c>
      <c r="DG132" s="49">
        <f t="shared" si="6"/>
        <v>1</v>
      </c>
      <c r="DH132" s="149"/>
      <c r="DI132" s="131"/>
    </row>
    <row r="133" spans="2:115" s="2" customFormat="1" ht="45" customHeight="1" x14ac:dyDescent="0.25">
      <c r="B133" s="164"/>
      <c r="C133" s="169" t="s">
        <v>229</v>
      </c>
      <c r="D133" s="167" t="s">
        <v>240</v>
      </c>
      <c r="E133" s="168" t="s">
        <v>241</v>
      </c>
      <c r="F133" s="168" t="s">
        <v>241</v>
      </c>
      <c r="G133" s="166">
        <f>'[1]PA 1.2.5.4'!$I$20</f>
        <v>41852</v>
      </c>
      <c r="H133" s="166">
        <f>'[1]PA 1.2.5.4'!$I$22</f>
        <v>41943</v>
      </c>
      <c r="I133" s="162">
        <f t="shared" si="10"/>
        <v>91</v>
      </c>
      <c r="J133" s="145" t="s">
        <v>270</v>
      </c>
      <c r="K133" s="146" t="s">
        <v>23</v>
      </c>
      <c r="L133" s="147" t="s">
        <v>41</v>
      </c>
      <c r="M133" s="148"/>
      <c r="N133" s="106" t="s">
        <v>21</v>
      </c>
      <c r="O133" s="66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7"/>
      <c r="AA133" s="66"/>
      <c r="AB133" s="61"/>
      <c r="AC133" s="81"/>
      <c r="AD133" s="81"/>
      <c r="AE133" s="81">
        <v>0.35</v>
      </c>
      <c r="AF133" s="61">
        <v>0.35</v>
      </c>
      <c r="AG133" s="61">
        <v>0.3</v>
      </c>
      <c r="AH133" s="61"/>
      <c r="AI133" s="61"/>
      <c r="AJ133" s="61"/>
      <c r="AK133" s="61"/>
      <c r="AL133" s="67"/>
      <c r="AM133" s="66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7"/>
      <c r="AY133" s="66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7"/>
      <c r="BK133" s="66"/>
      <c r="BL133" s="61"/>
      <c r="BM133" s="61"/>
      <c r="BN133" s="61"/>
      <c r="BO133" s="61"/>
      <c r="BP133" s="61"/>
      <c r="BQ133" s="61"/>
      <c r="BR133" s="61"/>
      <c r="BS133" s="61"/>
      <c r="BT133" s="61"/>
      <c r="BU133" s="61"/>
      <c r="BV133" s="67"/>
      <c r="BW133" s="66"/>
      <c r="BX133" s="61"/>
      <c r="BY133" s="61"/>
      <c r="BZ133" s="61"/>
      <c r="CA133" s="61"/>
      <c r="CB133" s="61"/>
      <c r="CC133" s="61"/>
      <c r="CD133" s="61"/>
      <c r="CE133" s="61"/>
      <c r="CF133" s="61"/>
      <c r="CG133" s="61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3"/>
      <c r="CS133" s="73"/>
      <c r="CT133" s="73"/>
      <c r="CU133" s="73"/>
      <c r="CV133" s="73"/>
      <c r="CW133" s="73"/>
      <c r="CX133" s="73"/>
      <c r="CY133" s="73"/>
      <c r="CZ133" s="73"/>
      <c r="DA133" s="73"/>
      <c r="DB133" s="73"/>
      <c r="DC133" s="73"/>
      <c r="DD133" s="73"/>
      <c r="DE133" s="73"/>
      <c r="DF133" s="48" t="s">
        <v>21</v>
      </c>
      <c r="DG133" s="51">
        <f t="shared" si="6"/>
        <v>1</v>
      </c>
      <c r="DH133" s="149" t="str">
        <f>IF(DG134&lt;DG133,"ATRASADA",IF(DG134=0,"OBRA A INICIAR",IF(DI133&gt;=1,"CONCLUÍDA",IF(DG134&gt;DG133,"ADIANTADA","CONFORME O PREVISTO"))))</f>
        <v>CONCLUÍDA</v>
      </c>
      <c r="DI133" s="131">
        <f t="shared" ref="DI133" si="11">SUM(O134:CH134,M133)</f>
        <v>1</v>
      </c>
    </row>
    <row r="134" spans="2:115" s="2" customFormat="1" ht="45" customHeight="1" thickBot="1" x14ac:dyDescent="0.3">
      <c r="B134" s="165"/>
      <c r="C134" s="170"/>
      <c r="D134" s="171"/>
      <c r="E134" s="172"/>
      <c r="F134" s="172"/>
      <c r="G134" s="173">
        <f>'[1]PA 1.2.5.4'!$I$20</f>
        <v>41852</v>
      </c>
      <c r="H134" s="173">
        <f>'[1]PA 1.2.5.4'!$I$22</f>
        <v>41943</v>
      </c>
      <c r="I134" s="174"/>
      <c r="J134" s="134" t="s">
        <v>257</v>
      </c>
      <c r="K134" s="147" t="s">
        <v>258</v>
      </c>
      <c r="L134" s="136" t="s">
        <v>41</v>
      </c>
      <c r="M134" s="138"/>
      <c r="N134" s="107" t="s">
        <v>22</v>
      </c>
      <c r="O134" s="68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70"/>
      <c r="AA134" s="68"/>
      <c r="AB134" s="69"/>
      <c r="AC134" s="85"/>
      <c r="AD134" s="85"/>
      <c r="AE134" s="85"/>
      <c r="AF134" s="69">
        <v>0.05</v>
      </c>
      <c r="AG134" s="69">
        <v>0.95</v>
      </c>
      <c r="AH134" s="69"/>
      <c r="AI134" s="69"/>
      <c r="AJ134" s="79"/>
      <c r="AK134" s="79"/>
      <c r="AL134" s="80"/>
      <c r="AM134" s="109"/>
      <c r="AN134" s="79"/>
      <c r="AO134" s="79"/>
      <c r="AP134" s="79"/>
      <c r="AQ134" s="79"/>
      <c r="AR134" s="79"/>
      <c r="AS134" s="79"/>
      <c r="AT134" s="79"/>
      <c r="AU134" s="69"/>
      <c r="AV134" s="69"/>
      <c r="AW134" s="69"/>
      <c r="AX134" s="70"/>
      <c r="AY134" s="68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70"/>
      <c r="BK134" s="68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70"/>
      <c r="BW134" s="68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74"/>
      <c r="CI134" s="74"/>
      <c r="CJ134" s="74"/>
      <c r="CK134" s="74"/>
      <c r="CL134" s="74"/>
      <c r="CM134" s="74"/>
      <c r="CN134" s="74"/>
      <c r="CO134" s="74"/>
      <c r="CP134" s="74"/>
      <c r="CQ134" s="74"/>
      <c r="CR134" s="74"/>
      <c r="CS134" s="74"/>
      <c r="CT134" s="74"/>
      <c r="CU134" s="74"/>
      <c r="CV134" s="74"/>
      <c r="CW134" s="74"/>
      <c r="CX134" s="74"/>
      <c r="CY134" s="74"/>
      <c r="CZ134" s="74"/>
      <c r="DA134" s="74"/>
      <c r="DB134" s="74"/>
      <c r="DC134" s="74"/>
      <c r="DD134" s="74"/>
      <c r="DE134" s="74"/>
      <c r="DF134" s="52" t="s">
        <v>22</v>
      </c>
      <c r="DG134" s="49">
        <f t="shared" si="6"/>
        <v>1</v>
      </c>
      <c r="DH134" s="140"/>
      <c r="DI134" s="132"/>
    </row>
    <row r="135" spans="2:115" s="2" customFormat="1" ht="45" customHeight="1" x14ac:dyDescent="0.25">
      <c r="B135" s="175" t="s">
        <v>255</v>
      </c>
      <c r="C135" s="180" t="s">
        <v>32</v>
      </c>
      <c r="D135" s="180" t="s">
        <v>242</v>
      </c>
      <c r="E135" s="179"/>
      <c r="F135" s="179"/>
      <c r="G135" s="178"/>
      <c r="H135" s="178"/>
      <c r="I135" s="182"/>
      <c r="J135" s="133"/>
      <c r="K135" s="135"/>
      <c r="L135" s="135"/>
      <c r="M135" s="137"/>
      <c r="N135" s="105" t="s">
        <v>21</v>
      </c>
      <c r="O135" s="63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5"/>
      <c r="AA135" s="63"/>
      <c r="AB135" s="64"/>
      <c r="AC135" s="83"/>
      <c r="AD135" s="83"/>
      <c r="AE135" s="83"/>
      <c r="AF135" s="64"/>
      <c r="AG135" s="64"/>
      <c r="AH135" s="64"/>
      <c r="AI135" s="64"/>
      <c r="AJ135" s="108"/>
      <c r="AK135" s="108"/>
      <c r="AL135" s="108"/>
      <c r="AM135" s="108"/>
      <c r="AN135" s="108"/>
      <c r="AO135" s="62"/>
      <c r="AP135" s="62"/>
      <c r="AQ135" s="62"/>
      <c r="AR135" s="108"/>
      <c r="AS135" s="108"/>
      <c r="AT135" s="108"/>
      <c r="AU135" s="61"/>
      <c r="AV135" s="64"/>
      <c r="AW135" s="65"/>
      <c r="AX135" s="63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5"/>
      <c r="BK135" s="63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5"/>
      <c r="BW135" s="63"/>
      <c r="BX135" s="64"/>
      <c r="BY135" s="64"/>
      <c r="BZ135" s="64"/>
      <c r="CA135" s="64"/>
      <c r="CB135" s="64"/>
      <c r="CC135" s="64"/>
      <c r="CD135" s="64"/>
      <c r="CE135" s="64"/>
      <c r="CF135" s="64"/>
      <c r="CG135" s="64"/>
      <c r="CH135" s="72"/>
      <c r="CI135" s="72"/>
      <c r="CJ135" s="72"/>
      <c r="CK135" s="72"/>
      <c r="CL135" s="72"/>
      <c r="CM135" s="72"/>
      <c r="CN135" s="72"/>
      <c r="CO135" s="72"/>
      <c r="CP135" s="72"/>
      <c r="CQ135" s="72"/>
      <c r="CR135" s="72"/>
      <c r="CS135" s="72"/>
      <c r="CT135" s="72"/>
      <c r="CU135" s="72"/>
      <c r="CV135" s="72"/>
      <c r="CW135" s="72"/>
      <c r="CX135" s="72"/>
      <c r="CY135" s="72"/>
      <c r="CZ135" s="72"/>
      <c r="DA135" s="72"/>
      <c r="DB135" s="72"/>
      <c r="DC135" s="72"/>
      <c r="DD135" s="72"/>
      <c r="DE135" s="72"/>
      <c r="DF135" s="50" t="s">
        <v>21</v>
      </c>
      <c r="DG135" s="51"/>
      <c r="DH135" s="150"/>
      <c r="DI135" s="152"/>
      <c r="DJ135" s="127" t="s">
        <v>281</v>
      </c>
      <c r="DK135" s="128"/>
    </row>
    <row r="136" spans="2:115" s="2" customFormat="1" ht="45" customHeight="1" thickBot="1" x14ac:dyDescent="0.3">
      <c r="B136" s="176"/>
      <c r="C136" s="181"/>
      <c r="D136" s="181"/>
      <c r="E136" s="172"/>
      <c r="F136" s="172"/>
      <c r="G136" s="173"/>
      <c r="H136" s="173"/>
      <c r="I136" s="174"/>
      <c r="J136" s="134"/>
      <c r="K136" s="136"/>
      <c r="L136" s="136"/>
      <c r="M136" s="138"/>
      <c r="N136" s="107" t="s">
        <v>22</v>
      </c>
      <c r="O136" s="68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70"/>
      <c r="AA136" s="68"/>
      <c r="AB136" s="69"/>
      <c r="AC136" s="85"/>
      <c r="AD136" s="85"/>
      <c r="AE136" s="85"/>
      <c r="AF136" s="69"/>
      <c r="AG136" s="69"/>
      <c r="AH136" s="69"/>
      <c r="AI136" s="69"/>
      <c r="AJ136" s="69"/>
      <c r="AK136" s="69"/>
      <c r="AL136" s="70"/>
      <c r="AM136" s="68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70"/>
      <c r="AY136" s="68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70"/>
      <c r="BK136" s="68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70"/>
      <c r="BW136" s="68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74"/>
      <c r="CS136" s="74"/>
      <c r="CT136" s="74"/>
      <c r="CU136" s="74"/>
      <c r="CV136" s="74"/>
      <c r="CW136" s="74"/>
      <c r="CX136" s="74"/>
      <c r="CY136" s="74"/>
      <c r="CZ136" s="74"/>
      <c r="DA136" s="74"/>
      <c r="DB136" s="74"/>
      <c r="DC136" s="74"/>
      <c r="DD136" s="74"/>
      <c r="DE136" s="74"/>
      <c r="DF136" s="52" t="s">
        <v>22</v>
      </c>
      <c r="DG136" s="49"/>
      <c r="DH136" s="151"/>
      <c r="DI136" s="153"/>
      <c r="DJ136" s="129"/>
      <c r="DK136" s="130"/>
    </row>
    <row r="137" spans="2:115" s="2" customFormat="1" ht="45" customHeight="1" x14ac:dyDescent="0.25">
      <c r="B137" s="175" t="s">
        <v>256</v>
      </c>
      <c r="C137" s="180" t="s">
        <v>53</v>
      </c>
      <c r="D137" s="180" t="s">
        <v>243</v>
      </c>
      <c r="E137" s="179"/>
      <c r="F137" s="179"/>
      <c r="G137" s="178"/>
      <c r="H137" s="178"/>
      <c r="I137" s="182"/>
      <c r="J137" s="133"/>
      <c r="K137" s="135"/>
      <c r="L137" s="135"/>
      <c r="M137" s="137"/>
      <c r="N137" s="105" t="s">
        <v>21</v>
      </c>
      <c r="O137" s="63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5"/>
      <c r="AA137" s="63"/>
      <c r="AB137" s="64"/>
      <c r="AC137" s="83"/>
      <c r="AD137" s="83"/>
      <c r="AE137" s="83"/>
      <c r="AF137" s="64"/>
      <c r="AG137" s="64"/>
      <c r="AH137" s="64"/>
      <c r="AI137" s="64"/>
      <c r="AJ137" s="64"/>
      <c r="AK137" s="64"/>
      <c r="AL137" s="65"/>
      <c r="AM137" s="63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5"/>
      <c r="AY137" s="63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5"/>
      <c r="BK137" s="63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5"/>
      <c r="BW137" s="63"/>
      <c r="BX137" s="64"/>
      <c r="BY137" s="64"/>
      <c r="BZ137" s="64"/>
      <c r="CA137" s="64"/>
      <c r="CB137" s="64"/>
      <c r="CC137" s="64"/>
      <c r="CD137" s="64"/>
      <c r="CE137" s="64"/>
      <c r="CF137" s="64"/>
      <c r="CG137" s="64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  <c r="DD137" s="72"/>
      <c r="DE137" s="72"/>
      <c r="DF137" s="50" t="s">
        <v>21</v>
      </c>
      <c r="DG137" s="51"/>
      <c r="DH137" s="139"/>
      <c r="DI137" s="141"/>
      <c r="DJ137" s="127" t="s">
        <v>281</v>
      </c>
      <c r="DK137" s="128"/>
    </row>
    <row r="138" spans="2:115" s="2" customFormat="1" ht="45" customHeight="1" thickBot="1" x14ac:dyDescent="0.3">
      <c r="B138" s="177"/>
      <c r="C138" s="181"/>
      <c r="D138" s="181"/>
      <c r="E138" s="172"/>
      <c r="F138" s="172"/>
      <c r="G138" s="173"/>
      <c r="H138" s="173"/>
      <c r="I138" s="174"/>
      <c r="J138" s="134"/>
      <c r="K138" s="136"/>
      <c r="L138" s="136"/>
      <c r="M138" s="138"/>
      <c r="N138" s="107" t="s">
        <v>22</v>
      </c>
      <c r="O138" s="68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70"/>
      <c r="AA138" s="68"/>
      <c r="AB138" s="69"/>
      <c r="AC138" s="69"/>
      <c r="AD138" s="85"/>
      <c r="AE138" s="69"/>
      <c r="AF138" s="69"/>
      <c r="AG138" s="69"/>
      <c r="AH138" s="69"/>
      <c r="AI138" s="69"/>
      <c r="AJ138" s="69"/>
      <c r="AK138" s="69"/>
      <c r="AL138" s="70"/>
      <c r="AM138" s="68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70"/>
      <c r="AY138" s="68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70"/>
      <c r="BK138" s="68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70"/>
      <c r="BW138" s="68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74"/>
      <c r="CI138" s="74"/>
      <c r="CJ138" s="74"/>
      <c r="CK138" s="74"/>
      <c r="CL138" s="74"/>
      <c r="CM138" s="74"/>
      <c r="CN138" s="74"/>
      <c r="CO138" s="74"/>
      <c r="CP138" s="74"/>
      <c r="CQ138" s="74"/>
      <c r="CR138" s="74"/>
      <c r="CS138" s="74"/>
      <c r="CT138" s="74"/>
      <c r="CU138" s="74"/>
      <c r="CV138" s="74"/>
      <c r="CW138" s="74"/>
      <c r="CX138" s="74"/>
      <c r="CY138" s="74"/>
      <c r="CZ138" s="74"/>
      <c r="DA138" s="74"/>
      <c r="DB138" s="74"/>
      <c r="DC138" s="74"/>
      <c r="DD138" s="74"/>
      <c r="DE138" s="74"/>
      <c r="DF138" s="52" t="s">
        <v>22</v>
      </c>
      <c r="DG138" s="49"/>
      <c r="DH138" s="140"/>
      <c r="DI138" s="132"/>
      <c r="DJ138" s="129"/>
      <c r="DK138" s="130"/>
    </row>
    <row r="139" spans="2:115" x14ac:dyDescent="0.25">
      <c r="N139" s="46"/>
      <c r="O139" s="47"/>
      <c r="P139" s="47"/>
      <c r="Q139" s="47"/>
      <c r="R139" s="47"/>
      <c r="S139" s="47"/>
      <c r="T139" s="47"/>
      <c r="U139" s="47"/>
      <c r="V139" s="47"/>
    </row>
  </sheetData>
  <sheetProtection algorithmName="SHA-512" hashValue="yH2NUUi8WNWx655PeaHWpxUFxVS0UnLhJ6sGBP51iTcL80YTwapIpHStCXO4Uuizk/f9ZuhgHIMjbw3udJQSuA==" saltValue="8VWyJx9I531tJcJAN/UPFQ==" spinCount="100000" sheet="1" selectLockedCells="1" selectUnlockedCells="1"/>
  <mergeCells count="891">
    <mergeCell ref="DJ121:DL122"/>
    <mergeCell ref="DJ127:DL128"/>
    <mergeCell ref="DF5:DI5"/>
    <mergeCell ref="DF6:DG6"/>
    <mergeCell ref="DH7:DH8"/>
    <mergeCell ref="DI7:DI8"/>
    <mergeCell ref="DH9:DH10"/>
    <mergeCell ref="DI9:DI10"/>
    <mergeCell ref="DH11:DH12"/>
    <mergeCell ref="DI11:DI12"/>
    <mergeCell ref="DH87:DH88"/>
    <mergeCell ref="DI87:DI88"/>
    <mergeCell ref="DH93:DH94"/>
    <mergeCell ref="DI93:DI94"/>
    <mergeCell ref="DH95:DH96"/>
    <mergeCell ref="DI95:DI96"/>
    <mergeCell ref="DH101:DH102"/>
    <mergeCell ref="DI101:DI102"/>
    <mergeCell ref="M101:M102"/>
    <mergeCell ref="H105:H106"/>
    <mergeCell ref="I119:I120"/>
    <mergeCell ref="H87:H88"/>
    <mergeCell ref="I87:I88"/>
    <mergeCell ref="J87:J88"/>
    <mergeCell ref="L9:L10"/>
    <mergeCell ref="N5:N6"/>
    <mergeCell ref="M9:M10"/>
    <mergeCell ref="M7:M8"/>
    <mergeCell ref="H93:H94"/>
    <mergeCell ref="I93:I94"/>
    <mergeCell ref="J93:J94"/>
    <mergeCell ref="K93:K94"/>
    <mergeCell ref="J7:J8"/>
    <mergeCell ref="K7:K8"/>
    <mergeCell ref="L7:L8"/>
    <mergeCell ref="J9:J10"/>
    <mergeCell ref="K9:K10"/>
    <mergeCell ref="M5:M6"/>
    <mergeCell ref="I39:I40"/>
    <mergeCell ref="I51:I52"/>
    <mergeCell ref="I83:I84"/>
    <mergeCell ref="J23:J24"/>
    <mergeCell ref="M11:M12"/>
    <mergeCell ref="M93:M94"/>
    <mergeCell ref="M95:M96"/>
    <mergeCell ref="L23:L24"/>
    <mergeCell ref="M23:M24"/>
    <mergeCell ref="J79:J80"/>
    <mergeCell ref="K79:K80"/>
    <mergeCell ref="L79:L80"/>
    <mergeCell ref="M79:M80"/>
    <mergeCell ref="M13:M14"/>
    <mergeCell ref="M15:M16"/>
    <mergeCell ref="K23:K24"/>
    <mergeCell ref="J95:J96"/>
    <mergeCell ref="K95:K96"/>
    <mergeCell ref="L95:L96"/>
    <mergeCell ref="J11:J12"/>
    <mergeCell ref="K11:K12"/>
    <mergeCell ref="L11:L12"/>
    <mergeCell ref="K87:K88"/>
    <mergeCell ref="J65:J66"/>
    <mergeCell ref="K65:K66"/>
    <mergeCell ref="L93:L94"/>
    <mergeCell ref="L87:L88"/>
    <mergeCell ref="B5:C6"/>
    <mergeCell ref="C7:C8"/>
    <mergeCell ref="C9:C10"/>
    <mergeCell ref="D81:D82"/>
    <mergeCell ref="E81:E82"/>
    <mergeCell ref="D101:D102"/>
    <mergeCell ref="C55:C56"/>
    <mergeCell ref="D9:D10"/>
    <mergeCell ref="D95:D96"/>
    <mergeCell ref="E5:E6"/>
    <mergeCell ref="E101:E102"/>
    <mergeCell ref="C19:C20"/>
    <mergeCell ref="C11:C12"/>
    <mergeCell ref="C13:C14"/>
    <mergeCell ref="C15:C16"/>
    <mergeCell ref="E15:E16"/>
    <mergeCell ref="C27:C28"/>
    <mergeCell ref="D27:D28"/>
    <mergeCell ref="E27:E28"/>
    <mergeCell ref="E41:E42"/>
    <mergeCell ref="D75:D76"/>
    <mergeCell ref="C65:C66"/>
    <mergeCell ref="E65:E66"/>
    <mergeCell ref="D77:D78"/>
    <mergeCell ref="F5:F6"/>
    <mergeCell ref="H7:H8"/>
    <mergeCell ref="I7:I8"/>
    <mergeCell ref="D7:D8"/>
    <mergeCell ref="E7:E8"/>
    <mergeCell ref="F7:F8"/>
    <mergeCell ref="G7:G8"/>
    <mergeCell ref="G5:I5"/>
    <mergeCell ref="D93:D94"/>
    <mergeCell ref="E93:E94"/>
    <mergeCell ref="F93:F94"/>
    <mergeCell ref="G93:G94"/>
    <mergeCell ref="E19:E20"/>
    <mergeCell ref="F19:F20"/>
    <mergeCell ref="G19:G20"/>
    <mergeCell ref="H19:H20"/>
    <mergeCell ref="I19:I20"/>
    <mergeCell ref="D13:D14"/>
    <mergeCell ref="E13:E14"/>
    <mergeCell ref="F13:F14"/>
    <mergeCell ref="G13:G14"/>
    <mergeCell ref="H13:H14"/>
    <mergeCell ref="I13:I14"/>
    <mergeCell ref="D15:D16"/>
    <mergeCell ref="E9:E10"/>
    <mergeCell ref="F9:F10"/>
    <mergeCell ref="G9:G10"/>
    <mergeCell ref="I9:I10"/>
    <mergeCell ref="D87:D88"/>
    <mergeCell ref="E87:E88"/>
    <mergeCell ref="F87:F88"/>
    <mergeCell ref="G87:G88"/>
    <mergeCell ref="D11:D12"/>
    <mergeCell ref="E11:E12"/>
    <mergeCell ref="F11:F12"/>
    <mergeCell ref="G11:G12"/>
    <mergeCell ref="I11:I12"/>
    <mergeCell ref="H11:H12"/>
    <mergeCell ref="H9:H10"/>
    <mergeCell ref="I17:I18"/>
    <mergeCell ref="D19:D20"/>
    <mergeCell ref="I75:I76"/>
    <mergeCell ref="I77:I78"/>
    <mergeCell ref="I81:I82"/>
    <mergeCell ref="H83:H84"/>
    <mergeCell ref="D79:D80"/>
    <mergeCell ref="E79:E80"/>
    <mergeCell ref="F79:F80"/>
    <mergeCell ref="F25:F26"/>
    <mergeCell ref="G25:G26"/>
    <mergeCell ref="H25:H26"/>
    <mergeCell ref="I25:I26"/>
    <mergeCell ref="F101:F102"/>
    <mergeCell ref="G101:G102"/>
    <mergeCell ref="H101:H102"/>
    <mergeCell ref="I101:I102"/>
    <mergeCell ref="E95:E96"/>
    <mergeCell ref="F95:F96"/>
    <mergeCell ref="G95:G96"/>
    <mergeCell ref="H95:H96"/>
    <mergeCell ref="I95:I96"/>
    <mergeCell ref="G79:G80"/>
    <mergeCell ref="H79:H80"/>
    <mergeCell ref="I79:I80"/>
    <mergeCell ref="F27:F28"/>
    <mergeCell ref="G27:G28"/>
    <mergeCell ref="H27:H28"/>
    <mergeCell ref="I27:I28"/>
    <mergeCell ref="F57:F58"/>
    <mergeCell ref="G63:G64"/>
    <mergeCell ref="H63:H64"/>
    <mergeCell ref="G77:G78"/>
    <mergeCell ref="C21:C22"/>
    <mergeCell ref="D21:D22"/>
    <mergeCell ref="E21:E22"/>
    <mergeCell ref="F21:F22"/>
    <mergeCell ref="G21:G22"/>
    <mergeCell ref="H21:H22"/>
    <mergeCell ref="I21:I22"/>
    <mergeCell ref="C23:C24"/>
    <mergeCell ref="D23:D24"/>
    <mergeCell ref="E23:E24"/>
    <mergeCell ref="F23:F24"/>
    <mergeCell ref="G23:G24"/>
    <mergeCell ref="H23:H24"/>
    <mergeCell ref="I23:I24"/>
    <mergeCell ref="C25:C26"/>
    <mergeCell ref="D25:D26"/>
    <mergeCell ref="G57:G58"/>
    <mergeCell ref="H57:H58"/>
    <mergeCell ref="C59:C60"/>
    <mergeCell ref="E59:E60"/>
    <mergeCell ref="F59:F60"/>
    <mergeCell ref="G59:G60"/>
    <mergeCell ref="C37:C38"/>
    <mergeCell ref="D37:D38"/>
    <mergeCell ref="E37:E38"/>
    <mergeCell ref="F37:F38"/>
    <mergeCell ref="C51:C52"/>
    <mergeCell ref="D51:D52"/>
    <mergeCell ref="E51:E52"/>
    <mergeCell ref="F51:F52"/>
    <mergeCell ref="G51:G52"/>
    <mergeCell ref="H51:H52"/>
    <mergeCell ref="D39:D40"/>
    <mergeCell ref="E39:E40"/>
    <mergeCell ref="F39:F40"/>
    <mergeCell ref="G39:G40"/>
    <mergeCell ref="H39:H40"/>
    <mergeCell ref="C41:C42"/>
    <mergeCell ref="D5:D6"/>
    <mergeCell ref="I69:I70"/>
    <mergeCell ref="I71:I72"/>
    <mergeCell ref="I73:I74"/>
    <mergeCell ref="I57:I58"/>
    <mergeCell ref="I59:I60"/>
    <mergeCell ref="I61:I62"/>
    <mergeCell ref="I63:I64"/>
    <mergeCell ref="I65:I66"/>
    <mergeCell ref="I67:I68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H15:H16"/>
    <mergeCell ref="I15:I16"/>
    <mergeCell ref="E25:E26"/>
    <mergeCell ref="H59:H60"/>
    <mergeCell ref="G41:G42"/>
    <mergeCell ref="B63:B66"/>
    <mergeCell ref="B67:B72"/>
    <mergeCell ref="B75:B78"/>
    <mergeCell ref="B73:B74"/>
    <mergeCell ref="B81:B88"/>
    <mergeCell ref="C109:C110"/>
    <mergeCell ref="C87:C88"/>
    <mergeCell ref="C93:C94"/>
    <mergeCell ref="C95:C96"/>
    <mergeCell ref="C101:C102"/>
    <mergeCell ref="C105:C106"/>
    <mergeCell ref="C67:C68"/>
    <mergeCell ref="C89:C90"/>
    <mergeCell ref="C77:C78"/>
    <mergeCell ref="C69:C70"/>
    <mergeCell ref="C71:C72"/>
    <mergeCell ref="C81:C82"/>
    <mergeCell ref="C83:C84"/>
    <mergeCell ref="C79:C80"/>
    <mergeCell ref="C85:C86"/>
    <mergeCell ref="M17:M18"/>
    <mergeCell ref="M19:M20"/>
    <mergeCell ref="M21:M22"/>
    <mergeCell ref="E57:E58"/>
    <mergeCell ref="E113:E114"/>
    <mergeCell ref="E105:E106"/>
    <mergeCell ref="F105:F106"/>
    <mergeCell ref="G105:G106"/>
    <mergeCell ref="E109:E110"/>
    <mergeCell ref="F109:F110"/>
    <mergeCell ref="G109:G110"/>
    <mergeCell ref="G73:G74"/>
    <mergeCell ref="E97:E98"/>
    <mergeCell ref="F97:F98"/>
    <mergeCell ref="G97:G98"/>
    <mergeCell ref="F65:F66"/>
    <mergeCell ref="G65:G66"/>
    <mergeCell ref="H65:H66"/>
    <mergeCell ref="E67:E68"/>
    <mergeCell ref="F67:F68"/>
    <mergeCell ref="G67:G68"/>
    <mergeCell ref="H67:H68"/>
    <mergeCell ref="I109:I110"/>
    <mergeCell ref="H109:H110"/>
    <mergeCell ref="DH13:DH14"/>
    <mergeCell ref="DI13:DI14"/>
    <mergeCell ref="DH15:DH16"/>
    <mergeCell ref="DI15:DI16"/>
    <mergeCell ref="DH17:DH18"/>
    <mergeCell ref="DI17:DI18"/>
    <mergeCell ref="DH19:DH20"/>
    <mergeCell ref="DI19:DI20"/>
    <mergeCell ref="DH21:DH22"/>
    <mergeCell ref="DI21:DI22"/>
    <mergeCell ref="B7:B22"/>
    <mergeCell ref="J13:J14"/>
    <mergeCell ref="K13:K14"/>
    <mergeCell ref="L13:L14"/>
    <mergeCell ref="J15:J16"/>
    <mergeCell ref="K15:K16"/>
    <mergeCell ref="L15:L16"/>
    <mergeCell ref="J17:J18"/>
    <mergeCell ref="K17:K18"/>
    <mergeCell ref="L17:L18"/>
    <mergeCell ref="J19:J20"/>
    <mergeCell ref="K19:K20"/>
    <mergeCell ref="L19:L20"/>
    <mergeCell ref="J21:J22"/>
    <mergeCell ref="K21:K22"/>
    <mergeCell ref="L21:L22"/>
    <mergeCell ref="C17:C18"/>
    <mergeCell ref="D17:D18"/>
    <mergeCell ref="E17:E18"/>
    <mergeCell ref="F17:F18"/>
    <mergeCell ref="G17:G18"/>
    <mergeCell ref="H17:H18"/>
    <mergeCell ref="F15:F16"/>
    <mergeCell ref="G15:G16"/>
    <mergeCell ref="C115:C116"/>
    <mergeCell ref="D115:D116"/>
    <mergeCell ref="E115:E116"/>
    <mergeCell ref="F115:F116"/>
    <mergeCell ref="G115:G116"/>
    <mergeCell ref="H115:H116"/>
    <mergeCell ref="I115:I116"/>
    <mergeCell ref="B23:B28"/>
    <mergeCell ref="B29:B30"/>
    <mergeCell ref="B61:B62"/>
    <mergeCell ref="B57:B60"/>
    <mergeCell ref="G31:G32"/>
    <mergeCell ref="H31:H32"/>
    <mergeCell ref="I31:I32"/>
    <mergeCell ref="G33:G34"/>
    <mergeCell ref="H33:H34"/>
    <mergeCell ref="I33:I34"/>
    <mergeCell ref="G35:G36"/>
    <mergeCell ref="H35:H36"/>
    <mergeCell ref="I35:I36"/>
    <mergeCell ref="G37:G38"/>
    <mergeCell ref="H37:H38"/>
    <mergeCell ref="I37:I38"/>
    <mergeCell ref="C39:C40"/>
    <mergeCell ref="C111:C112"/>
    <mergeCell ref="D111:D112"/>
    <mergeCell ref="E111:E112"/>
    <mergeCell ref="F111:F112"/>
    <mergeCell ref="G111:G112"/>
    <mergeCell ref="H111:H112"/>
    <mergeCell ref="I111:I112"/>
    <mergeCell ref="F113:F114"/>
    <mergeCell ref="G113:G114"/>
    <mergeCell ref="H113:H114"/>
    <mergeCell ref="I113:I114"/>
    <mergeCell ref="C113:C114"/>
    <mergeCell ref="D113:D114"/>
    <mergeCell ref="D109:D110"/>
    <mergeCell ref="C53:C54"/>
    <mergeCell ref="D53:D54"/>
    <mergeCell ref="E53:E54"/>
    <mergeCell ref="F53:F54"/>
    <mergeCell ref="E73:E74"/>
    <mergeCell ref="F73:F74"/>
    <mergeCell ref="E75:E76"/>
    <mergeCell ref="C97:C98"/>
    <mergeCell ref="D105:D106"/>
    <mergeCell ref="D97:D98"/>
    <mergeCell ref="D89:D90"/>
    <mergeCell ref="E77:E78"/>
    <mergeCell ref="F77:F78"/>
    <mergeCell ref="D103:D104"/>
    <mergeCell ref="E103:E104"/>
    <mergeCell ref="F103:F104"/>
    <mergeCell ref="C107:C108"/>
    <mergeCell ref="D107:D108"/>
    <mergeCell ref="E107:E108"/>
    <mergeCell ref="F107:F108"/>
    <mergeCell ref="C99:C100"/>
    <mergeCell ref="D99:D100"/>
    <mergeCell ref="E99:E100"/>
    <mergeCell ref="C61:C62"/>
    <mergeCell ref="E61:E62"/>
    <mergeCell ref="F61:F62"/>
    <mergeCell ref="G61:G62"/>
    <mergeCell ref="H61:H62"/>
    <mergeCell ref="C57:C58"/>
    <mergeCell ref="C73:C74"/>
    <mergeCell ref="C75:C76"/>
    <mergeCell ref="C63:C64"/>
    <mergeCell ref="F75:F76"/>
    <mergeCell ref="G75:G76"/>
    <mergeCell ref="H75:H76"/>
    <mergeCell ref="E69:E70"/>
    <mergeCell ref="F69:F70"/>
    <mergeCell ref="G69:G70"/>
    <mergeCell ref="H69:H70"/>
    <mergeCell ref="E71:E72"/>
    <mergeCell ref="F71:F72"/>
    <mergeCell ref="G71:G72"/>
    <mergeCell ref="H71:H72"/>
    <mergeCell ref="H73:H74"/>
    <mergeCell ref="E63:E64"/>
    <mergeCell ref="F63:F64"/>
    <mergeCell ref="G121:G122"/>
    <mergeCell ref="H121:H122"/>
    <mergeCell ref="I121:I122"/>
    <mergeCell ref="E117:E118"/>
    <mergeCell ref="F117:F118"/>
    <mergeCell ref="G117:G118"/>
    <mergeCell ref="H117:H118"/>
    <mergeCell ref="I117:I118"/>
    <mergeCell ref="C119:C120"/>
    <mergeCell ref="D119:D120"/>
    <mergeCell ref="E119:E120"/>
    <mergeCell ref="F119:F120"/>
    <mergeCell ref="G119:G120"/>
    <mergeCell ref="H119:H120"/>
    <mergeCell ref="C121:C122"/>
    <mergeCell ref="D121:D122"/>
    <mergeCell ref="E121:E122"/>
    <mergeCell ref="F121:F122"/>
    <mergeCell ref="C117:C118"/>
    <mergeCell ref="D117:D118"/>
    <mergeCell ref="H41:H42"/>
    <mergeCell ref="I41:I42"/>
    <mergeCell ref="C43:C44"/>
    <mergeCell ref="D43:D44"/>
    <mergeCell ref="E43:E44"/>
    <mergeCell ref="F43:F44"/>
    <mergeCell ref="G43:G44"/>
    <mergeCell ref="H43:H44"/>
    <mergeCell ref="I43:I44"/>
    <mergeCell ref="F41:F42"/>
    <mergeCell ref="D41:D42"/>
    <mergeCell ref="C29:C30"/>
    <mergeCell ref="D29:D30"/>
    <mergeCell ref="E29:E30"/>
    <mergeCell ref="F29:F30"/>
    <mergeCell ref="G29:G30"/>
    <mergeCell ref="H29:H30"/>
    <mergeCell ref="I29:I30"/>
    <mergeCell ref="C35:C36"/>
    <mergeCell ref="D35:D36"/>
    <mergeCell ref="E35:E36"/>
    <mergeCell ref="F35:F36"/>
    <mergeCell ref="C31:C32"/>
    <mergeCell ref="D31:D32"/>
    <mergeCell ref="E31:E32"/>
    <mergeCell ref="F31:F32"/>
    <mergeCell ref="C33:C34"/>
    <mergeCell ref="D33:D34"/>
    <mergeCell ref="E33:E34"/>
    <mergeCell ref="F33:F34"/>
    <mergeCell ref="G49:G50"/>
    <mergeCell ref="H49:H50"/>
    <mergeCell ref="I49:I50"/>
    <mergeCell ref="C45:C46"/>
    <mergeCell ref="D45:D46"/>
    <mergeCell ref="E45:E46"/>
    <mergeCell ref="F45:F46"/>
    <mergeCell ref="G45:G46"/>
    <mergeCell ref="H45:H46"/>
    <mergeCell ref="I45:I46"/>
    <mergeCell ref="C47:C48"/>
    <mergeCell ref="D47:D48"/>
    <mergeCell ref="E47:E48"/>
    <mergeCell ref="F47:F48"/>
    <mergeCell ref="G47:G48"/>
    <mergeCell ref="H47:H48"/>
    <mergeCell ref="I47:I48"/>
    <mergeCell ref="C49:C50"/>
    <mergeCell ref="D49:D50"/>
    <mergeCell ref="E49:E50"/>
    <mergeCell ref="F49:F50"/>
    <mergeCell ref="I91:I92"/>
    <mergeCell ref="G53:G54"/>
    <mergeCell ref="H53:H54"/>
    <mergeCell ref="I53:I54"/>
    <mergeCell ref="D55:D56"/>
    <mergeCell ref="E55:E56"/>
    <mergeCell ref="F55:F56"/>
    <mergeCell ref="G55:G56"/>
    <mergeCell ref="H55:H56"/>
    <mergeCell ref="I55:I56"/>
    <mergeCell ref="H77:H78"/>
    <mergeCell ref="F81:F82"/>
    <mergeCell ref="G81:G82"/>
    <mergeCell ref="H81:H82"/>
    <mergeCell ref="D83:D84"/>
    <mergeCell ref="E83:E84"/>
    <mergeCell ref="F83:F84"/>
    <mergeCell ref="G83:G84"/>
    <mergeCell ref="D85:D86"/>
    <mergeCell ref="E85:E86"/>
    <mergeCell ref="F85:F86"/>
    <mergeCell ref="G85:G86"/>
    <mergeCell ref="H85:H86"/>
    <mergeCell ref="I85:I86"/>
    <mergeCell ref="C129:C130"/>
    <mergeCell ref="D129:D130"/>
    <mergeCell ref="E129:E130"/>
    <mergeCell ref="F129:F130"/>
    <mergeCell ref="G129:G130"/>
    <mergeCell ref="H129:H130"/>
    <mergeCell ref="I129:I130"/>
    <mergeCell ref="C123:C124"/>
    <mergeCell ref="D123:D124"/>
    <mergeCell ref="E123:E124"/>
    <mergeCell ref="F123:F124"/>
    <mergeCell ref="G123:G124"/>
    <mergeCell ref="H123:H124"/>
    <mergeCell ref="I123:I124"/>
    <mergeCell ref="C125:C126"/>
    <mergeCell ref="D125:D126"/>
    <mergeCell ref="C127:C128"/>
    <mergeCell ref="E125:E126"/>
    <mergeCell ref="F125:F126"/>
    <mergeCell ref="G125:G126"/>
    <mergeCell ref="H125:H126"/>
    <mergeCell ref="I125:I126"/>
    <mergeCell ref="B135:B136"/>
    <mergeCell ref="B137:B138"/>
    <mergeCell ref="H137:H138"/>
    <mergeCell ref="G137:G138"/>
    <mergeCell ref="F137:F138"/>
    <mergeCell ref="E137:E138"/>
    <mergeCell ref="C137:C138"/>
    <mergeCell ref="D137:D138"/>
    <mergeCell ref="I137:I138"/>
    <mergeCell ref="C135:C136"/>
    <mergeCell ref="D135:D136"/>
    <mergeCell ref="E135:E136"/>
    <mergeCell ref="F135:F136"/>
    <mergeCell ref="G135:G136"/>
    <mergeCell ref="H135:H136"/>
    <mergeCell ref="I135:I136"/>
    <mergeCell ref="DH23:DH24"/>
    <mergeCell ref="J47:J48"/>
    <mergeCell ref="K47:K48"/>
    <mergeCell ref="L47:L48"/>
    <mergeCell ref="M47:M48"/>
    <mergeCell ref="DH47:DH48"/>
    <mergeCell ref="J57:J58"/>
    <mergeCell ref="K57:K58"/>
    <mergeCell ref="L57:L58"/>
    <mergeCell ref="M57:M58"/>
    <mergeCell ref="DH57:DH58"/>
    <mergeCell ref="DH43:DH44"/>
    <mergeCell ref="K31:K32"/>
    <mergeCell ref="L31:L32"/>
    <mergeCell ref="M31:M32"/>
    <mergeCell ref="DH31:DH32"/>
    <mergeCell ref="J41:J42"/>
    <mergeCell ref="K41:K42"/>
    <mergeCell ref="L41:L42"/>
    <mergeCell ref="M41:M42"/>
    <mergeCell ref="DH41:DH42"/>
    <mergeCell ref="J43:J44"/>
    <mergeCell ref="K43:K44"/>
    <mergeCell ref="L43:L44"/>
    <mergeCell ref="B31:B56"/>
    <mergeCell ref="B89:B120"/>
    <mergeCell ref="G103:G104"/>
    <mergeCell ref="H103:H104"/>
    <mergeCell ref="I103:I104"/>
    <mergeCell ref="G107:G108"/>
    <mergeCell ref="H107:H108"/>
    <mergeCell ref="I107:I108"/>
    <mergeCell ref="C103:C104"/>
    <mergeCell ref="I105:I106"/>
    <mergeCell ref="F99:F100"/>
    <mergeCell ref="H97:H98"/>
    <mergeCell ref="I97:I98"/>
    <mergeCell ref="E89:E90"/>
    <mergeCell ref="F89:F90"/>
    <mergeCell ref="G89:G90"/>
    <mergeCell ref="H89:H90"/>
    <mergeCell ref="I89:I90"/>
    <mergeCell ref="C91:C92"/>
    <mergeCell ref="D91:D92"/>
    <mergeCell ref="E91:E92"/>
    <mergeCell ref="F91:F92"/>
    <mergeCell ref="G91:G92"/>
    <mergeCell ref="H91:H92"/>
    <mergeCell ref="B121:B134"/>
    <mergeCell ref="G99:G100"/>
    <mergeCell ref="H99:H100"/>
    <mergeCell ref="D127:D128"/>
    <mergeCell ref="E127:E128"/>
    <mergeCell ref="F127:F128"/>
    <mergeCell ref="G127:G128"/>
    <mergeCell ref="H127:H128"/>
    <mergeCell ref="J59:J60"/>
    <mergeCell ref="E131:E132"/>
    <mergeCell ref="F131:F132"/>
    <mergeCell ref="G131:G132"/>
    <mergeCell ref="H131:H132"/>
    <mergeCell ref="I131:I132"/>
    <mergeCell ref="C133:C134"/>
    <mergeCell ref="D133:D134"/>
    <mergeCell ref="E133:E134"/>
    <mergeCell ref="F133:F134"/>
    <mergeCell ref="G133:G134"/>
    <mergeCell ref="H133:H134"/>
    <mergeCell ref="I133:I134"/>
    <mergeCell ref="C131:C132"/>
    <mergeCell ref="D131:D132"/>
    <mergeCell ref="I127:I128"/>
    <mergeCell ref="DI23:DI24"/>
    <mergeCell ref="J25:J26"/>
    <mergeCell ref="K25:K26"/>
    <mergeCell ref="L25:L26"/>
    <mergeCell ref="M25:M26"/>
    <mergeCell ref="I99:I100"/>
    <mergeCell ref="L65:L66"/>
    <mergeCell ref="J101:J102"/>
    <mergeCell ref="K101:K102"/>
    <mergeCell ref="L101:L102"/>
    <mergeCell ref="DH25:DH26"/>
    <mergeCell ref="DI25:DI26"/>
    <mergeCell ref="J27:J28"/>
    <mergeCell ref="K27:K28"/>
    <mergeCell ref="L27:L28"/>
    <mergeCell ref="M27:M28"/>
    <mergeCell ref="DH27:DH28"/>
    <mergeCell ref="DI27:DI28"/>
    <mergeCell ref="J29:J30"/>
    <mergeCell ref="K29:K30"/>
    <mergeCell ref="L29:L30"/>
    <mergeCell ref="M29:M30"/>
    <mergeCell ref="DH29:DH30"/>
    <mergeCell ref="J31:J32"/>
    <mergeCell ref="DI31:DI32"/>
    <mergeCell ref="J33:J34"/>
    <mergeCell ref="K33:K34"/>
    <mergeCell ref="L33:L34"/>
    <mergeCell ref="M33:M34"/>
    <mergeCell ref="DH33:DH34"/>
    <mergeCell ref="DI33:DI34"/>
    <mergeCell ref="DI29:DI30"/>
    <mergeCell ref="J39:J40"/>
    <mergeCell ref="K39:K40"/>
    <mergeCell ref="L39:L40"/>
    <mergeCell ref="M39:M40"/>
    <mergeCell ref="DH39:DH40"/>
    <mergeCell ref="DI39:DI40"/>
    <mergeCell ref="DI37:DI38"/>
    <mergeCell ref="M43:M44"/>
    <mergeCell ref="DI41:DI42"/>
    <mergeCell ref="J35:J36"/>
    <mergeCell ref="K35:K36"/>
    <mergeCell ref="L35:L36"/>
    <mergeCell ref="M35:M36"/>
    <mergeCell ref="DH35:DH36"/>
    <mergeCell ref="DI35:DI36"/>
    <mergeCell ref="J37:J38"/>
    <mergeCell ref="K37:K38"/>
    <mergeCell ref="L37:L38"/>
    <mergeCell ref="M37:M38"/>
    <mergeCell ref="DH37:DH38"/>
    <mergeCell ref="J45:J46"/>
    <mergeCell ref="K45:K46"/>
    <mergeCell ref="L45:L46"/>
    <mergeCell ref="M45:M46"/>
    <mergeCell ref="DH45:DH46"/>
    <mergeCell ref="DI45:DI46"/>
    <mergeCell ref="J51:J52"/>
    <mergeCell ref="K51:K52"/>
    <mergeCell ref="L51:L52"/>
    <mergeCell ref="M51:M52"/>
    <mergeCell ref="DH51:DH52"/>
    <mergeCell ref="DI51:DI52"/>
    <mergeCell ref="DI47:DI48"/>
    <mergeCell ref="J49:J50"/>
    <mergeCell ref="K49:K50"/>
    <mergeCell ref="L49:L50"/>
    <mergeCell ref="M49:M50"/>
    <mergeCell ref="DH49:DH50"/>
    <mergeCell ref="DI49:DI50"/>
    <mergeCell ref="K59:K60"/>
    <mergeCell ref="L59:L60"/>
    <mergeCell ref="DI57:DI58"/>
    <mergeCell ref="J53:J54"/>
    <mergeCell ref="K53:K54"/>
    <mergeCell ref="L53:L54"/>
    <mergeCell ref="M53:M54"/>
    <mergeCell ref="DH53:DH54"/>
    <mergeCell ref="DI53:DI54"/>
    <mergeCell ref="J55:J56"/>
    <mergeCell ref="K55:K56"/>
    <mergeCell ref="L55:L56"/>
    <mergeCell ref="M55:M56"/>
    <mergeCell ref="DH55:DH56"/>
    <mergeCell ref="DI55:DI56"/>
    <mergeCell ref="M59:M60"/>
    <mergeCell ref="DH59:DH60"/>
    <mergeCell ref="J61:J62"/>
    <mergeCell ref="K61:K62"/>
    <mergeCell ref="L61:L62"/>
    <mergeCell ref="M61:M62"/>
    <mergeCell ref="DH61:DH62"/>
    <mergeCell ref="DI61:DI62"/>
    <mergeCell ref="J63:J64"/>
    <mergeCell ref="K63:K64"/>
    <mergeCell ref="L63:L64"/>
    <mergeCell ref="M63:M64"/>
    <mergeCell ref="DH63:DH64"/>
    <mergeCell ref="DI63:DI64"/>
    <mergeCell ref="M65:M66"/>
    <mergeCell ref="DH65:DH66"/>
    <mergeCell ref="DI65:DI66"/>
    <mergeCell ref="J67:J68"/>
    <mergeCell ref="K67:K68"/>
    <mergeCell ref="L67:L68"/>
    <mergeCell ref="M67:M68"/>
    <mergeCell ref="DH67:DH68"/>
    <mergeCell ref="DI67:DI68"/>
    <mergeCell ref="J73:J74"/>
    <mergeCell ref="K73:K74"/>
    <mergeCell ref="L73:L74"/>
    <mergeCell ref="M73:M74"/>
    <mergeCell ref="DH73:DH74"/>
    <mergeCell ref="DI73:DI74"/>
    <mergeCell ref="J75:J76"/>
    <mergeCell ref="K75:K76"/>
    <mergeCell ref="L75:L76"/>
    <mergeCell ref="M75:M76"/>
    <mergeCell ref="DH75:DH76"/>
    <mergeCell ref="DI75:DI76"/>
    <mergeCell ref="J69:J70"/>
    <mergeCell ref="K69:K70"/>
    <mergeCell ref="L69:L70"/>
    <mergeCell ref="M69:M70"/>
    <mergeCell ref="DH69:DH70"/>
    <mergeCell ref="DI69:DI70"/>
    <mergeCell ref="J71:J72"/>
    <mergeCell ref="K71:K72"/>
    <mergeCell ref="L71:L72"/>
    <mergeCell ref="M71:M72"/>
    <mergeCell ref="DH71:DH72"/>
    <mergeCell ref="DI71:DI72"/>
    <mergeCell ref="J81:J82"/>
    <mergeCell ref="K81:K82"/>
    <mergeCell ref="L81:L82"/>
    <mergeCell ref="M81:M82"/>
    <mergeCell ref="DH81:DH82"/>
    <mergeCell ref="DI81:DI82"/>
    <mergeCell ref="J77:J78"/>
    <mergeCell ref="K77:K78"/>
    <mergeCell ref="L77:L78"/>
    <mergeCell ref="M77:M78"/>
    <mergeCell ref="DH77:DH78"/>
    <mergeCell ref="DI77:DI78"/>
    <mergeCell ref="DH79:DH80"/>
    <mergeCell ref="DI79:DI80"/>
    <mergeCell ref="J83:J84"/>
    <mergeCell ref="K83:K84"/>
    <mergeCell ref="L83:L84"/>
    <mergeCell ref="M83:M84"/>
    <mergeCell ref="DH83:DH84"/>
    <mergeCell ref="DI83:DI84"/>
    <mergeCell ref="J91:J92"/>
    <mergeCell ref="K91:K92"/>
    <mergeCell ref="L91:L92"/>
    <mergeCell ref="M91:M92"/>
    <mergeCell ref="DH91:DH92"/>
    <mergeCell ref="DI91:DI92"/>
    <mergeCell ref="J89:J90"/>
    <mergeCell ref="K89:K90"/>
    <mergeCell ref="L89:L90"/>
    <mergeCell ref="M89:M90"/>
    <mergeCell ref="DH89:DH90"/>
    <mergeCell ref="DI89:DI90"/>
    <mergeCell ref="J85:J86"/>
    <mergeCell ref="K85:K86"/>
    <mergeCell ref="L85:L86"/>
    <mergeCell ref="DH85:DH86"/>
    <mergeCell ref="DI85:DI86"/>
    <mergeCell ref="J99:J100"/>
    <mergeCell ref="K99:K100"/>
    <mergeCell ref="L99:L100"/>
    <mergeCell ref="M99:M100"/>
    <mergeCell ref="DH99:DH100"/>
    <mergeCell ref="DI99:DI100"/>
    <mergeCell ref="J97:J98"/>
    <mergeCell ref="K97:K98"/>
    <mergeCell ref="L97:L98"/>
    <mergeCell ref="M97:M98"/>
    <mergeCell ref="DH97:DH98"/>
    <mergeCell ref="DI97:DI98"/>
    <mergeCell ref="J109:J110"/>
    <mergeCell ref="K109:K110"/>
    <mergeCell ref="L109:L110"/>
    <mergeCell ref="M109:M110"/>
    <mergeCell ref="DH109:DH110"/>
    <mergeCell ref="DI109:DI110"/>
    <mergeCell ref="M103:M104"/>
    <mergeCell ref="DH103:DH104"/>
    <mergeCell ref="DI103:DI104"/>
    <mergeCell ref="J107:J108"/>
    <mergeCell ref="K107:K108"/>
    <mergeCell ref="L107:L108"/>
    <mergeCell ref="M107:M108"/>
    <mergeCell ref="DH107:DH108"/>
    <mergeCell ref="DI107:DI108"/>
    <mergeCell ref="K105:K106"/>
    <mergeCell ref="L105:L106"/>
    <mergeCell ref="J103:J104"/>
    <mergeCell ref="K103:K104"/>
    <mergeCell ref="L103:L104"/>
    <mergeCell ref="M105:M106"/>
    <mergeCell ref="J105:J106"/>
    <mergeCell ref="DH105:DH106"/>
    <mergeCell ref="DI105:DI106"/>
    <mergeCell ref="J111:J112"/>
    <mergeCell ref="K111:K112"/>
    <mergeCell ref="L111:L112"/>
    <mergeCell ref="M111:M112"/>
    <mergeCell ref="DH111:DH112"/>
    <mergeCell ref="DI111:DI112"/>
    <mergeCell ref="J113:J114"/>
    <mergeCell ref="K113:K114"/>
    <mergeCell ref="L113:L114"/>
    <mergeCell ref="M113:M114"/>
    <mergeCell ref="DH113:DH114"/>
    <mergeCell ref="DI113:DI114"/>
    <mergeCell ref="DH119:DH120"/>
    <mergeCell ref="DI119:DI120"/>
    <mergeCell ref="J117:J118"/>
    <mergeCell ref="K117:K118"/>
    <mergeCell ref="L117:L118"/>
    <mergeCell ref="M117:M118"/>
    <mergeCell ref="DH117:DH118"/>
    <mergeCell ref="DI117:DI118"/>
    <mergeCell ref="J115:J116"/>
    <mergeCell ref="K115:K116"/>
    <mergeCell ref="L115:L116"/>
    <mergeCell ref="M115:M116"/>
    <mergeCell ref="DH115:DH116"/>
    <mergeCell ref="DI115:DI116"/>
    <mergeCell ref="DI131:DI132"/>
    <mergeCell ref="J125:J126"/>
    <mergeCell ref="K125:K126"/>
    <mergeCell ref="L125:L126"/>
    <mergeCell ref="M125:M126"/>
    <mergeCell ref="DH125:DH126"/>
    <mergeCell ref="DI125:DI126"/>
    <mergeCell ref="J127:J128"/>
    <mergeCell ref="K127:K128"/>
    <mergeCell ref="L127:L128"/>
    <mergeCell ref="M127:M128"/>
    <mergeCell ref="DH127:DH128"/>
    <mergeCell ref="DI127:DI128"/>
    <mergeCell ref="J129:J130"/>
    <mergeCell ref="K129:K130"/>
    <mergeCell ref="L129:L130"/>
    <mergeCell ref="M129:M130"/>
    <mergeCell ref="DH129:DH130"/>
    <mergeCell ref="DI129:DI130"/>
    <mergeCell ref="J131:J132"/>
    <mergeCell ref="K131:K132"/>
    <mergeCell ref="O5:Z5"/>
    <mergeCell ref="AA5:AL5"/>
    <mergeCell ref="AM5:AX5"/>
    <mergeCell ref="BW5:CH5"/>
    <mergeCell ref="AY5:BJ5"/>
    <mergeCell ref="BK5:BV5"/>
    <mergeCell ref="J133:J134"/>
    <mergeCell ref="K133:K134"/>
    <mergeCell ref="L133:L134"/>
    <mergeCell ref="M133:M134"/>
    <mergeCell ref="J121:J122"/>
    <mergeCell ref="K121:K122"/>
    <mergeCell ref="L121:L122"/>
    <mergeCell ref="M121:M122"/>
    <mergeCell ref="J123:J124"/>
    <mergeCell ref="K123:K124"/>
    <mergeCell ref="L123:L124"/>
    <mergeCell ref="M123:M124"/>
    <mergeCell ref="L131:L132"/>
    <mergeCell ref="M131:M132"/>
    <mergeCell ref="J119:J120"/>
    <mergeCell ref="K119:K120"/>
    <mergeCell ref="L119:L120"/>
    <mergeCell ref="M119:M120"/>
    <mergeCell ref="DJ29:DK30"/>
    <mergeCell ref="DJ135:DK136"/>
    <mergeCell ref="DJ137:DK138"/>
    <mergeCell ref="DI59:DI60"/>
    <mergeCell ref="DI43:DI44"/>
    <mergeCell ref="J137:J138"/>
    <mergeCell ref="K137:K138"/>
    <mergeCell ref="L137:L138"/>
    <mergeCell ref="M137:M138"/>
    <mergeCell ref="DH137:DH138"/>
    <mergeCell ref="DI137:DI138"/>
    <mergeCell ref="DH133:DH134"/>
    <mergeCell ref="DI133:DI134"/>
    <mergeCell ref="J135:J136"/>
    <mergeCell ref="K135:K136"/>
    <mergeCell ref="L135:L136"/>
    <mergeCell ref="M135:M136"/>
    <mergeCell ref="DH135:DH136"/>
    <mergeCell ref="DI135:DI136"/>
    <mergeCell ref="DH121:DH122"/>
    <mergeCell ref="DI121:DI122"/>
    <mergeCell ref="DH123:DH124"/>
    <mergeCell ref="DI123:DI124"/>
    <mergeCell ref="DH131:DH132"/>
  </mergeCells>
  <conditionalFormatting sqref="J1:M5 J6:L6 K39:K52 L35:L52 J121:L138 J81:J84 L81:L84 K81:K82 J9:L38 J140:M1048576">
    <cfRule type="containsText" dxfId="426" priority="644" operator="containsText" text="NÃO ENVIADO APÓS OBJEÇÃO">
      <formula>NOT(ISERROR(SEARCH("NÃO ENVIADO APÓS OBJEÇÃO",J1)))</formula>
    </cfRule>
    <cfRule type="containsText" dxfId="425" priority="645" operator="containsText" text="EM ANÁLISE NO MT">
      <formula>NOT(ISERROR(SEARCH("EM ANÁLISE NO MT",J1)))</formula>
    </cfRule>
    <cfRule type="containsText" dxfId="424" priority="646" operator="containsText" text="PUBLICADO">
      <formula>NOT(ISERROR(SEARCH("PUBLICADO",J1)))</formula>
    </cfRule>
    <cfRule type="containsText" dxfId="423" priority="647" operator="containsText" text="NÃO SE APLICA">
      <formula>NOT(ISERROR(SEARCH("NÃO SE APLICA",J1)))</formula>
    </cfRule>
    <cfRule type="containsText" dxfId="422" priority="648" operator="containsText" text="AGUARDANDO ÓRGÃO AMBIENTAL">
      <formula>NOT(ISERROR(SEARCH("AGUARDANDO ÓRGÃO AMBIENTAL",J1)))</formula>
    </cfRule>
    <cfRule type="containsText" dxfId="421" priority="649" operator="containsText" text="LICENCIADA">
      <formula>NOT(ISERROR(SEARCH("LICENCIADA",J1)))</formula>
    </cfRule>
    <cfRule type="containsText" dxfId="420" priority="650" operator="containsText" text="EM ELABORAÇÃO">
      <formula>NOT(ISERROR(SEARCH("EM ELABORAÇÃO",J1)))</formula>
    </cfRule>
    <cfRule type="containsText" dxfId="419" priority="651" operator="containsText" text="NÃO REAPRESENTADO APÓS OBJEÇÃO">
      <formula>NOT(ISERROR(SEARCH("NÃO REAPRESENTADO APÓS OBJEÇÃO",J1)))</formula>
    </cfRule>
    <cfRule type="containsText" dxfId="418" priority="652" operator="containsText" text="EM ANÁLISE NA ANTT">
      <formula>NOT(ISERROR(SEARCH("EM ANÁLISE NA ANTT",J1)))</formula>
    </cfRule>
    <cfRule type="containsText" dxfId="417" priority="653" operator="containsText" text="APROVADO">
      <formula>NOT(ISERROR(SEARCH("APROVADO",J1)))</formula>
    </cfRule>
  </conditionalFormatting>
  <conditionalFormatting sqref="DH7:DH8 DH37:DH54 DH57:DH78 DH93:DH98 DH101:DH138 DH81:DH90">
    <cfRule type="containsText" dxfId="416" priority="596" operator="containsText" text="ADIANTADA">
      <formula>NOT(ISERROR(SEARCH("ADIANTADA",DH7)))</formula>
    </cfRule>
    <cfRule type="containsText" dxfId="415" priority="597" operator="containsText" text="ATRASADA">
      <formula>NOT(ISERROR(SEARCH("ATRASADA",DH7)))</formula>
    </cfRule>
    <cfRule type="containsText" dxfId="414" priority="598" operator="containsText" text="A INICIAR">
      <formula>NOT(ISERROR(SEARCH("A INICIAR",DH7)))</formula>
    </cfRule>
    <cfRule type="containsText" dxfId="413" priority="599" operator="containsText" text="NO PRAZO">
      <formula>NOT(ISERROR(SEARCH("NO PRAZO",DH7)))</formula>
    </cfRule>
    <cfRule type="containsText" dxfId="412" priority="600" operator="containsText" text="CONCLUÍDA">
      <formula>NOT(ISERROR(SEARCH("CONCLUÍDA",DH7)))</formula>
    </cfRule>
  </conditionalFormatting>
  <conditionalFormatting sqref="DH7:DH8 DH37:DH54 DH57:DH78 DH93:DH98 DH101:DH138 DH81:DH90">
    <cfRule type="containsText" dxfId="411" priority="595" operator="containsText" text="OBRA CONFORME O PREVISTO">
      <formula>NOT(ISERROR(SEARCH("OBRA CONFORME O PREVISTO",DH7)))</formula>
    </cfRule>
  </conditionalFormatting>
  <conditionalFormatting sqref="DI7:DI8 DI37:DI78 DI81:DI138">
    <cfRule type="cellIs" dxfId="410" priority="594" stopIfTrue="1" operator="equal">
      <formula>1</formula>
    </cfRule>
  </conditionalFormatting>
  <conditionalFormatting sqref="DI7:DI8 DI37:DI78 DI81:DI138">
    <cfRule type="cellIs" dxfId="409" priority="592" stopIfTrue="1" operator="greaterThan">
      <formula>1</formula>
    </cfRule>
    <cfRule type="cellIs" dxfId="408" priority="593" stopIfTrue="1" operator="lessThanOrEqual">
      <formula>0.99</formula>
    </cfRule>
  </conditionalFormatting>
  <conditionalFormatting sqref="DH9:DH10">
    <cfRule type="containsText" dxfId="407" priority="587" operator="containsText" text="ADIANTADA">
      <formula>NOT(ISERROR(SEARCH("ADIANTADA",DH9)))</formula>
    </cfRule>
    <cfRule type="containsText" dxfId="406" priority="588" operator="containsText" text="ATRASADA">
      <formula>NOT(ISERROR(SEARCH("ATRASADA",DH9)))</formula>
    </cfRule>
    <cfRule type="containsText" dxfId="405" priority="589" operator="containsText" text="A INICIAR">
      <formula>NOT(ISERROR(SEARCH("A INICIAR",DH9)))</formula>
    </cfRule>
    <cfRule type="containsText" dxfId="404" priority="590" operator="containsText" text="NO PRAZO">
      <formula>NOT(ISERROR(SEARCH("NO PRAZO",DH9)))</formula>
    </cfRule>
    <cfRule type="containsText" dxfId="403" priority="591" operator="containsText" text="CONCLUÍDA">
      <formula>NOT(ISERROR(SEARCH("CONCLUÍDA",DH9)))</formula>
    </cfRule>
  </conditionalFormatting>
  <conditionalFormatting sqref="DH9:DH10">
    <cfRule type="containsText" dxfId="402" priority="586" operator="containsText" text="OBRA CONFORME O PREVISTO">
      <formula>NOT(ISERROR(SEARCH("OBRA CONFORME O PREVISTO",DH9)))</formula>
    </cfRule>
  </conditionalFormatting>
  <conditionalFormatting sqref="DI9:DI10">
    <cfRule type="cellIs" dxfId="401" priority="585" stopIfTrue="1" operator="equal">
      <formula>1</formula>
    </cfRule>
  </conditionalFormatting>
  <conditionalFormatting sqref="DI9:DI10">
    <cfRule type="cellIs" dxfId="400" priority="583" stopIfTrue="1" operator="greaterThan">
      <formula>1</formula>
    </cfRule>
    <cfRule type="cellIs" dxfId="399" priority="584" stopIfTrue="1" operator="lessThanOrEqual">
      <formula>0.99</formula>
    </cfRule>
  </conditionalFormatting>
  <conditionalFormatting sqref="DH11:DH12">
    <cfRule type="containsText" dxfId="398" priority="578" operator="containsText" text="ADIANTADA">
      <formula>NOT(ISERROR(SEARCH("ADIANTADA",DH11)))</formula>
    </cfRule>
    <cfRule type="containsText" dxfId="397" priority="579" operator="containsText" text="ATRASADA">
      <formula>NOT(ISERROR(SEARCH("ATRASADA",DH11)))</formula>
    </cfRule>
    <cfRule type="containsText" dxfId="396" priority="580" operator="containsText" text="A INICIAR">
      <formula>NOT(ISERROR(SEARCH("A INICIAR",DH11)))</formula>
    </cfRule>
    <cfRule type="containsText" dxfId="395" priority="581" operator="containsText" text="NO PRAZO">
      <formula>NOT(ISERROR(SEARCH("NO PRAZO",DH11)))</formula>
    </cfRule>
    <cfRule type="containsText" dxfId="394" priority="582" operator="containsText" text="CONCLUÍDA">
      <formula>NOT(ISERROR(SEARCH("CONCLUÍDA",DH11)))</formula>
    </cfRule>
  </conditionalFormatting>
  <conditionalFormatting sqref="DH11:DH12">
    <cfRule type="containsText" dxfId="393" priority="577" operator="containsText" text="OBRA CONFORME O PREVISTO">
      <formula>NOT(ISERROR(SEARCH("OBRA CONFORME O PREVISTO",DH11)))</formula>
    </cfRule>
  </conditionalFormatting>
  <conditionalFormatting sqref="DI11:DI12">
    <cfRule type="cellIs" dxfId="392" priority="576" stopIfTrue="1" operator="equal">
      <formula>1</formula>
    </cfRule>
  </conditionalFormatting>
  <conditionalFormatting sqref="DI11:DI12">
    <cfRule type="cellIs" dxfId="391" priority="574" stopIfTrue="1" operator="greaterThan">
      <formula>1</formula>
    </cfRule>
    <cfRule type="cellIs" dxfId="390" priority="575" stopIfTrue="1" operator="lessThanOrEqual">
      <formula>0.99</formula>
    </cfRule>
  </conditionalFormatting>
  <conditionalFormatting sqref="DH13:DH14">
    <cfRule type="containsText" dxfId="389" priority="569" operator="containsText" text="ADIANTADA">
      <formula>NOT(ISERROR(SEARCH("ADIANTADA",DH13)))</formula>
    </cfRule>
    <cfRule type="containsText" dxfId="388" priority="570" operator="containsText" text="ATRASADA">
      <formula>NOT(ISERROR(SEARCH("ATRASADA",DH13)))</formula>
    </cfRule>
    <cfRule type="containsText" dxfId="387" priority="571" operator="containsText" text="A INICIAR">
      <formula>NOT(ISERROR(SEARCH("A INICIAR",DH13)))</formula>
    </cfRule>
    <cfRule type="containsText" dxfId="386" priority="572" operator="containsText" text="NO PRAZO">
      <formula>NOT(ISERROR(SEARCH("NO PRAZO",DH13)))</formula>
    </cfRule>
    <cfRule type="containsText" dxfId="385" priority="573" operator="containsText" text="CONCLUÍDA">
      <formula>NOT(ISERROR(SEARCH("CONCLUÍDA",DH13)))</formula>
    </cfRule>
  </conditionalFormatting>
  <conditionalFormatting sqref="DH13:DH14">
    <cfRule type="containsText" dxfId="384" priority="568" operator="containsText" text="OBRA CONFORME O PREVISTO">
      <formula>NOT(ISERROR(SEARCH("OBRA CONFORME O PREVISTO",DH13)))</formula>
    </cfRule>
  </conditionalFormatting>
  <conditionalFormatting sqref="DI13:DI14">
    <cfRule type="cellIs" dxfId="383" priority="567" stopIfTrue="1" operator="equal">
      <formula>1</formula>
    </cfRule>
  </conditionalFormatting>
  <conditionalFormatting sqref="DI13:DI14">
    <cfRule type="cellIs" dxfId="382" priority="565" stopIfTrue="1" operator="greaterThan">
      <formula>1</formula>
    </cfRule>
    <cfRule type="cellIs" dxfId="381" priority="566" stopIfTrue="1" operator="lessThanOrEqual">
      <formula>0.99</formula>
    </cfRule>
  </conditionalFormatting>
  <conditionalFormatting sqref="DH15:DH16">
    <cfRule type="containsText" dxfId="380" priority="560" operator="containsText" text="ADIANTADA">
      <formula>NOT(ISERROR(SEARCH("ADIANTADA",DH15)))</formula>
    </cfRule>
    <cfRule type="containsText" dxfId="379" priority="561" operator="containsText" text="ATRASADA">
      <formula>NOT(ISERROR(SEARCH("ATRASADA",DH15)))</formula>
    </cfRule>
    <cfRule type="containsText" dxfId="378" priority="562" operator="containsText" text="A INICIAR">
      <formula>NOT(ISERROR(SEARCH("A INICIAR",DH15)))</formula>
    </cfRule>
    <cfRule type="containsText" dxfId="377" priority="563" operator="containsText" text="NO PRAZO">
      <formula>NOT(ISERROR(SEARCH("NO PRAZO",DH15)))</formula>
    </cfRule>
    <cfRule type="containsText" dxfId="376" priority="564" operator="containsText" text="CONCLUÍDA">
      <formula>NOT(ISERROR(SEARCH("CONCLUÍDA",DH15)))</formula>
    </cfRule>
  </conditionalFormatting>
  <conditionalFormatting sqref="DH15:DH16">
    <cfRule type="containsText" dxfId="375" priority="559" operator="containsText" text="OBRA CONFORME O PREVISTO">
      <formula>NOT(ISERROR(SEARCH("OBRA CONFORME O PREVISTO",DH15)))</formula>
    </cfRule>
  </conditionalFormatting>
  <conditionalFormatting sqref="DI15:DI16">
    <cfRule type="cellIs" dxfId="374" priority="558" stopIfTrue="1" operator="equal">
      <formula>1</formula>
    </cfRule>
  </conditionalFormatting>
  <conditionalFormatting sqref="DI15:DI16">
    <cfRule type="cellIs" dxfId="373" priority="556" stopIfTrue="1" operator="greaterThan">
      <formula>1</formula>
    </cfRule>
    <cfRule type="cellIs" dxfId="372" priority="557" stopIfTrue="1" operator="lessThanOrEqual">
      <formula>0.99</formula>
    </cfRule>
  </conditionalFormatting>
  <conditionalFormatting sqref="DH17:DH18">
    <cfRule type="containsText" dxfId="371" priority="551" operator="containsText" text="ADIANTADA">
      <formula>NOT(ISERROR(SEARCH("ADIANTADA",DH17)))</formula>
    </cfRule>
    <cfRule type="containsText" dxfId="370" priority="552" operator="containsText" text="ATRASADA">
      <formula>NOT(ISERROR(SEARCH("ATRASADA",DH17)))</formula>
    </cfRule>
    <cfRule type="containsText" dxfId="369" priority="553" operator="containsText" text="A INICIAR">
      <formula>NOT(ISERROR(SEARCH("A INICIAR",DH17)))</formula>
    </cfRule>
    <cfRule type="containsText" dxfId="368" priority="554" operator="containsText" text="NO PRAZO">
      <formula>NOT(ISERROR(SEARCH("NO PRAZO",DH17)))</formula>
    </cfRule>
    <cfRule type="containsText" dxfId="367" priority="555" operator="containsText" text="CONCLUÍDA">
      <formula>NOT(ISERROR(SEARCH("CONCLUÍDA",DH17)))</formula>
    </cfRule>
  </conditionalFormatting>
  <conditionalFormatting sqref="DH17:DH18">
    <cfRule type="containsText" dxfId="366" priority="550" operator="containsText" text="OBRA CONFORME O PREVISTO">
      <formula>NOT(ISERROR(SEARCH("OBRA CONFORME O PREVISTO",DH17)))</formula>
    </cfRule>
  </conditionalFormatting>
  <conditionalFormatting sqref="DI17:DI18">
    <cfRule type="cellIs" dxfId="365" priority="549" stopIfTrue="1" operator="equal">
      <formula>1</formula>
    </cfRule>
  </conditionalFormatting>
  <conditionalFormatting sqref="DI17:DI18">
    <cfRule type="cellIs" dxfId="364" priority="547" stopIfTrue="1" operator="greaterThan">
      <formula>1</formula>
    </cfRule>
    <cfRule type="cellIs" dxfId="363" priority="548" stopIfTrue="1" operator="lessThanOrEqual">
      <formula>0.99</formula>
    </cfRule>
  </conditionalFormatting>
  <conditionalFormatting sqref="DH19:DH20">
    <cfRule type="containsText" dxfId="362" priority="542" operator="containsText" text="ADIANTADA">
      <formula>NOT(ISERROR(SEARCH("ADIANTADA",DH19)))</formula>
    </cfRule>
    <cfRule type="containsText" dxfId="361" priority="543" operator="containsText" text="ATRASADA">
      <formula>NOT(ISERROR(SEARCH("ATRASADA",DH19)))</formula>
    </cfRule>
    <cfRule type="containsText" dxfId="360" priority="544" operator="containsText" text="A INICIAR">
      <formula>NOT(ISERROR(SEARCH("A INICIAR",DH19)))</formula>
    </cfRule>
    <cfRule type="containsText" dxfId="359" priority="545" operator="containsText" text="NO PRAZO">
      <formula>NOT(ISERROR(SEARCH("NO PRAZO",DH19)))</formula>
    </cfRule>
    <cfRule type="containsText" dxfId="358" priority="546" operator="containsText" text="CONCLUÍDA">
      <formula>NOT(ISERROR(SEARCH("CONCLUÍDA",DH19)))</formula>
    </cfRule>
  </conditionalFormatting>
  <conditionalFormatting sqref="DH19:DH20">
    <cfRule type="containsText" dxfId="357" priority="541" operator="containsText" text="OBRA CONFORME O PREVISTO">
      <formula>NOT(ISERROR(SEARCH("OBRA CONFORME O PREVISTO",DH19)))</formula>
    </cfRule>
  </conditionalFormatting>
  <conditionalFormatting sqref="DI19:DI20">
    <cfRule type="cellIs" dxfId="356" priority="540" stopIfTrue="1" operator="equal">
      <formula>1</formula>
    </cfRule>
  </conditionalFormatting>
  <conditionalFormatting sqref="DI19:DI20">
    <cfRule type="cellIs" dxfId="355" priority="538" stopIfTrue="1" operator="greaterThan">
      <formula>1</formula>
    </cfRule>
    <cfRule type="cellIs" dxfId="354" priority="539" stopIfTrue="1" operator="lessThanOrEqual">
      <formula>0.99</formula>
    </cfRule>
  </conditionalFormatting>
  <conditionalFormatting sqref="DH21:DH22">
    <cfRule type="containsText" dxfId="353" priority="533" operator="containsText" text="ADIANTADA">
      <formula>NOT(ISERROR(SEARCH("ADIANTADA",DH21)))</formula>
    </cfRule>
    <cfRule type="containsText" dxfId="352" priority="534" operator="containsText" text="ATRASADA">
      <formula>NOT(ISERROR(SEARCH("ATRASADA",DH21)))</formula>
    </cfRule>
    <cfRule type="containsText" dxfId="351" priority="535" operator="containsText" text="A INICIAR">
      <formula>NOT(ISERROR(SEARCH("A INICIAR",DH21)))</formula>
    </cfRule>
    <cfRule type="containsText" dxfId="350" priority="536" operator="containsText" text="NO PRAZO">
      <formula>NOT(ISERROR(SEARCH("NO PRAZO",DH21)))</formula>
    </cfRule>
    <cfRule type="containsText" dxfId="349" priority="537" operator="containsText" text="CONCLUÍDA">
      <formula>NOT(ISERROR(SEARCH("CONCLUÍDA",DH21)))</formula>
    </cfRule>
  </conditionalFormatting>
  <conditionalFormatting sqref="DH21:DH22">
    <cfRule type="containsText" dxfId="348" priority="532" operator="containsText" text="OBRA CONFORME O PREVISTO">
      <formula>NOT(ISERROR(SEARCH("OBRA CONFORME O PREVISTO",DH21)))</formula>
    </cfRule>
  </conditionalFormatting>
  <conditionalFormatting sqref="DI21:DI22">
    <cfRule type="cellIs" dxfId="347" priority="531" stopIfTrue="1" operator="equal">
      <formula>1</formula>
    </cfRule>
  </conditionalFormatting>
  <conditionalFormatting sqref="DI21:DI22">
    <cfRule type="cellIs" dxfId="346" priority="529" stopIfTrue="1" operator="greaterThan">
      <formula>1</formula>
    </cfRule>
    <cfRule type="cellIs" dxfId="345" priority="530" stopIfTrue="1" operator="lessThanOrEqual">
      <formula>0.99</formula>
    </cfRule>
  </conditionalFormatting>
  <conditionalFormatting sqref="DH23:DH24">
    <cfRule type="containsText" dxfId="344" priority="468" operator="containsText" text="ADIANTADA">
      <formula>NOT(ISERROR(SEARCH("ADIANTADA",DH23)))</formula>
    </cfRule>
    <cfRule type="containsText" dxfId="343" priority="469" operator="containsText" text="ATRASADA">
      <formula>NOT(ISERROR(SEARCH("ATRASADA",DH23)))</formula>
    </cfRule>
    <cfRule type="containsText" dxfId="342" priority="470" operator="containsText" text="A INICIAR">
      <formula>NOT(ISERROR(SEARCH("A INICIAR",DH23)))</formula>
    </cfRule>
    <cfRule type="containsText" dxfId="341" priority="471" operator="containsText" text="NO PRAZO">
      <formula>NOT(ISERROR(SEARCH("NO PRAZO",DH23)))</formula>
    </cfRule>
    <cfRule type="containsText" dxfId="340" priority="472" operator="containsText" text="CONCLUÍDA">
      <formula>NOT(ISERROR(SEARCH("CONCLUÍDA",DH23)))</formula>
    </cfRule>
  </conditionalFormatting>
  <conditionalFormatting sqref="DH23:DH24">
    <cfRule type="containsText" dxfId="339" priority="467" operator="containsText" text="OBRA CONFORME O PREVISTO">
      <formula>NOT(ISERROR(SEARCH("OBRA CONFORME O PREVISTO",DH23)))</formula>
    </cfRule>
  </conditionalFormatting>
  <conditionalFormatting sqref="DI23:DI24">
    <cfRule type="cellIs" dxfId="338" priority="466" stopIfTrue="1" operator="equal">
      <formula>1</formula>
    </cfRule>
  </conditionalFormatting>
  <conditionalFormatting sqref="DI23:DI24">
    <cfRule type="cellIs" dxfId="337" priority="464" stopIfTrue="1" operator="greaterThan">
      <formula>1</formula>
    </cfRule>
    <cfRule type="cellIs" dxfId="336" priority="465" stopIfTrue="1" operator="lessThanOrEqual">
      <formula>0.99</formula>
    </cfRule>
  </conditionalFormatting>
  <conditionalFormatting sqref="DH25:DH26">
    <cfRule type="containsText" dxfId="335" priority="459" operator="containsText" text="ADIANTADA">
      <formula>NOT(ISERROR(SEARCH("ADIANTADA",DH25)))</formula>
    </cfRule>
    <cfRule type="containsText" dxfId="334" priority="460" operator="containsText" text="ATRASADA">
      <formula>NOT(ISERROR(SEARCH("ATRASADA",DH25)))</formula>
    </cfRule>
    <cfRule type="containsText" dxfId="333" priority="461" operator="containsText" text="A INICIAR">
      <formula>NOT(ISERROR(SEARCH("A INICIAR",DH25)))</formula>
    </cfRule>
    <cfRule type="containsText" dxfId="332" priority="462" operator="containsText" text="NO PRAZO">
      <formula>NOT(ISERROR(SEARCH("NO PRAZO",DH25)))</formula>
    </cfRule>
    <cfRule type="containsText" dxfId="331" priority="463" operator="containsText" text="CONCLUÍDA">
      <formula>NOT(ISERROR(SEARCH("CONCLUÍDA",DH25)))</formula>
    </cfRule>
  </conditionalFormatting>
  <conditionalFormatting sqref="DH25:DH26">
    <cfRule type="containsText" dxfId="330" priority="458" operator="containsText" text="OBRA CONFORME O PREVISTO">
      <formula>NOT(ISERROR(SEARCH("OBRA CONFORME O PREVISTO",DH25)))</formula>
    </cfRule>
  </conditionalFormatting>
  <conditionalFormatting sqref="DI25:DI26">
    <cfRule type="cellIs" dxfId="329" priority="457" stopIfTrue="1" operator="equal">
      <formula>1</formula>
    </cfRule>
  </conditionalFormatting>
  <conditionalFormatting sqref="DI25:DI26">
    <cfRule type="cellIs" dxfId="328" priority="455" stopIfTrue="1" operator="greaterThan">
      <formula>1</formula>
    </cfRule>
    <cfRule type="cellIs" dxfId="327" priority="456" stopIfTrue="1" operator="lessThanOrEqual">
      <formula>0.99</formula>
    </cfRule>
  </conditionalFormatting>
  <conditionalFormatting sqref="DH27:DH28">
    <cfRule type="containsText" dxfId="326" priority="450" operator="containsText" text="ADIANTADA">
      <formula>NOT(ISERROR(SEARCH("ADIANTADA",DH27)))</formula>
    </cfRule>
    <cfRule type="containsText" dxfId="325" priority="451" operator="containsText" text="ATRASADA">
      <formula>NOT(ISERROR(SEARCH("ATRASADA",DH27)))</formula>
    </cfRule>
    <cfRule type="containsText" dxfId="324" priority="452" operator="containsText" text="A INICIAR">
      <formula>NOT(ISERROR(SEARCH("A INICIAR",DH27)))</formula>
    </cfRule>
    <cfRule type="containsText" dxfId="323" priority="453" operator="containsText" text="NO PRAZO">
      <formula>NOT(ISERROR(SEARCH("NO PRAZO",DH27)))</formula>
    </cfRule>
    <cfRule type="containsText" dxfId="322" priority="454" operator="containsText" text="CONCLUÍDA">
      <formula>NOT(ISERROR(SEARCH("CONCLUÍDA",DH27)))</formula>
    </cfRule>
  </conditionalFormatting>
  <conditionalFormatting sqref="DH27:DH28">
    <cfRule type="containsText" dxfId="321" priority="449" operator="containsText" text="OBRA CONFORME O PREVISTO">
      <formula>NOT(ISERROR(SEARCH("OBRA CONFORME O PREVISTO",DH27)))</formula>
    </cfRule>
  </conditionalFormatting>
  <conditionalFormatting sqref="DI27:DI28">
    <cfRule type="cellIs" dxfId="320" priority="448" stopIfTrue="1" operator="equal">
      <formula>1</formula>
    </cfRule>
  </conditionalFormatting>
  <conditionalFormatting sqref="DI27:DI28">
    <cfRule type="cellIs" dxfId="319" priority="446" stopIfTrue="1" operator="greaterThan">
      <formula>1</formula>
    </cfRule>
    <cfRule type="cellIs" dxfId="318" priority="447" stopIfTrue="1" operator="lessThanOrEqual">
      <formula>0.99</formula>
    </cfRule>
  </conditionalFormatting>
  <conditionalFormatting sqref="DH29:DH30">
    <cfRule type="containsText" dxfId="317" priority="441" operator="containsText" text="ADIANTADA">
      <formula>NOT(ISERROR(SEARCH("ADIANTADA",DH29)))</formula>
    </cfRule>
    <cfRule type="containsText" dxfId="316" priority="442" operator="containsText" text="ATRASADA">
      <formula>NOT(ISERROR(SEARCH("ATRASADA",DH29)))</formula>
    </cfRule>
    <cfRule type="containsText" dxfId="315" priority="443" operator="containsText" text="A INICIAR">
      <formula>NOT(ISERROR(SEARCH("A INICIAR",DH29)))</formula>
    </cfRule>
    <cfRule type="containsText" dxfId="314" priority="444" operator="containsText" text="NO PRAZO">
      <formula>NOT(ISERROR(SEARCH("NO PRAZO",DH29)))</formula>
    </cfRule>
    <cfRule type="containsText" dxfId="313" priority="445" operator="containsText" text="CONCLUÍDA">
      <formula>NOT(ISERROR(SEARCH("CONCLUÍDA",DH29)))</formula>
    </cfRule>
  </conditionalFormatting>
  <conditionalFormatting sqref="DH29:DH30">
    <cfRule type="containsText" dxfId="312" priority="440" operator="containsText" text="OBRA CONFORME O PREVISTO">
      <formula>NOT(ISERROR(SEARCH("OBRA CONFORME O PREVISTO",DH29)))</formula>
    </cfRule>
  </conditionalFormatting>
  <conditionalFormatting sqref="DI29:DI30">
    <cfRule type="cellIs" dxfId="311" priority="439" stopIfTrue="1" operator="equal">
      <formula>1</formula>
    </cfRule>
  </conditionalFormatting>
  <conditionalFormatting sqref="DI29:DI30">
    <cfRule type="cellIs" dxfId="310" priority="437" stopIfTrue="1" operator="greaterThan">
      <formula>1</formula>
    </cfRule>
    <cfRule type="cellIs" dxfId="309" priority="438" stopIfTrue="1" operator="lessThanOrEqual">
      <formula>0.99</formula>
    </cfRule>
  </conditionalFormatting>
  <conditionalFormatting sqref="DH31:DH32">
    <cfRule type="containsText" dxfId="308" priority="432" operator="containsText" text="ADIANTADA">
      <formula>NOT(ISERROR(SEARCH("ADIANTADA",DH31)))</formula>
    </cfRule>
    <cfRule type="containsText" dxfId="307" priority="433" operator="containsText" text="ATRASADA">
      <formula>NOT(ISERROR(SEARCH("ATRASADA",DH31)))</formula>
    </cfRule>
    <cfRule type="containsText" dxfId="306" priority="434" operator="containsText" text="A INICIAR">
      <formula>NOT(ISERROR(SEARCH("A INICIAR",DH31)))</formula>
    </cfRule>
    <cfRule type="containsText" dxfId="305" priority="435" operator="containsText" text="NO PRAZO">
      <formula>NOT(ISERROR(SEARCH("NO PRAZO",DH31)))</formula>
    </cfRule>
    <cfRule type="containsText" dxfId="304" priority="436" operator="containsText" text="CONCLUÍDA">
      <formula>NOT(ISERROR(SEARCH("CONCLUÍDA",DH31)))</formula>
    </cfRule>
  </conditionalFormatting>
  <conditionalFormatting sqref="DH31:DH32">
    <cfRule type="containsText" dxfId="303" priority="431" operator="containsText" text="OBRA CONFORME O PREVISTO">
      <formula>NOT(ISERROR(SEARCH("OBRA CONFORME O PREVISTO",DH31)))</formula>
    </cfRule>
  </conditionalFormatting>
  <conditionalFormatting sqref="DI31:DI32">
    <cfRule type="cellIs" dxfId="302" priority="430" stopIfTrue="1" operator="equal">
      <formula>1</formula>
    </cfRule>
  </conditionalFormatting>
  <conditionalFormatting sqref="DI31:DI32">
    <cfRule type="cellIs" dxfId="301" priority="428" stopIfTrue="1" operator="greaterThan">
      <formula>1</formula>
    </cfRule>
    <cfRule type="cellIs" dxfId="300" priority="429" stopIfTrue="1" operator="lessThanOrEqual">
      <formula>0.99</formula>
    </cfRule>
  </conditionalFormatting>
  <conditionalFormatting sqref="DI33:DI34">
    <cfRule type="cellIs" dxfId="299" priority="421" stopIfTrue="1" operator="equal">
      <formula>1</formula>
    </cfRule>
  </conditionalFormatting>
  <conditionalFormatting sqref="DI33:DI34">
    <cfRule type="cellIs" dxfId="298" priority="419" stopIfTrue="1" operator="greaterThan">
      <formula>1</formula>
    </cfRule>
    <cfRule type="cellIs" dxfId="297" priority="420" stopIfTrue="1" operator="lessThanOrEqual">
      <formula>0.99</formula>
    </cfRule>
  </conditionalFormatting>
  <conditionalFormatting sqref="DH35:DH36">
    <cfRule type="containsText" dxfId="296" priority="414" operator="containsText" text="ADIANTADA">
      <formula>NOT(ISERROR(SEARCH("ADIANTADA",DH35)))</formula>
    </cfRule>
    <cfRule type="containsText" dxfId="295" priority="415" operator="containsText" text="ATRASADA">
      <formula>NOT(ISERROR(SEARCH("ATRASADA",DH35)))</formula>
    </cfRule>
    <cfRule type="containsText" dxfId="294" priority="416" operator="containsText" text="A INICIAR">
      <formula>NOT(ISERROR(SEARCH("A INICIAR",DH35)))</formula>
    </cfRule>
    <cfRule type="containsText" dxfId="293" priority="417" operator="containsText" text="NO PRAZO">
      <formula>NOT(ISERROR(SEARCH("NO PRAZO",DH35)))</formula>
    </cfRule>
    <cfRule type="containsText" dxfId="292" priority="418" operator="containsText" text="CONCLUÍDA">
      <formula>NOT(ISERROR(SEARCH("CONCLUÍDA",DH35)))</formula>
    </cfRule>
  </conditionalFormatting>
  <conditionalFormatting sqref="DH35:DH36">
    <cfRule type="containsText" dxfId="291" priority="413" operator="containsText" text="OBRA CONFORME O PREVISTO">
      <formula>NOT(ISERROR(SEARCH("OBRA CONFORME O PREVISTO",DH35)))</formula>
    </cfRule>
  </conditionalFormatting>
  <conditionalFormatting sqref="DI35:DI36">
    <cfRule type="cellIs" dxfId="290" priority="412" stopIfTrue="1" operator="equal">
      <formula>1</formula>
    </cfRule>
  </conditionalFormatting>
  <conditionalFormatting sqref="DI35:DI36">
    <cfRule type="cellIs" dxfId="289" priority="410" stopIfTrue="1" operator="greaterThan">
      <formula>1</formula>
    </cfRule>
    <cfRule type="cellIs" dxfId="288" priority="411" stopIfTrue="1" operator="lessThanOrEqual">
      <formula>0.99</formula>
    </cfRule>
  </conditionalFormatting>
  <conditionalFormatting sqref="J7:L8">
    <cfRule type="containsText" dxfId="287" priority="390" operator="containsText" text="EM ANÁLISE NO MT">
      <formula>NOT(ISERROR(SEARCH("EM ANÁLISE NO MT",J7)))</formula>
    </cfRule>
    <cfRule type="containsText" dxfId="286" priority="391" operator="containsText" text="EM ANÁLISE NA ANTT">
      <formula>NOT(ISERROR(SEARCH("EM ANÁLISE NA ANTT",J7)))</formula>
    </cfRule>
    <cfRule type="containsText" dxfId="285" priority="392" operator="containsText" text="PUBLICADO">
      <formula>NOT(ISERROR(SEARCH("PUBLICADO",J7)))</formula>
    </cfRule>
    <cfRule type="containsText" dxfId="284" priority="393" operator="containsText" text="EM ELABORAÇÃO">
      <formula>NOT(ISERROR(SEARCH("EM ELABORAÇÃO",J7)))</formula>
    </cfRule>
    <cfRule type="containsText" dxfId="283" priority="394" operator="containsText" text="NÃO SE APLICA">
      <formula>NOT(ISERROR(SEARCH("NÃO SE APLICA",J7)))</formula>
    </cfRule>
    <cfRule type="containsText" dxfId="282" priority="395" operator="containsText" text="AGUARDANDO ÓRGÃO AMBIENTAL">
      <formula>NOT(ISERROR(SEARCH("AGUARDANDO ÓRGÃO AMBIENTAL",J7)))</formula>
    </cfRule>
    <cfRule type="containsText" dxfId="281" priority="396" operator="containsText" text="CONCLUÍDO">
      <formula>NOT(ISERROR(SEARCH("CONCLUÍDO",J7)))</formula>
    </cfRule>
    <cfRule type="containsText" dxfId="280" priority="397" operator="containsText" text="EM ELABORAÇÃO">
      <formula>NOT(ISERROR(SEARCH("EM ELABORAÇÃO",J7)))</formula>
    </cfRule>
    <cfRule type="containsText" dxfId="279" priority="398" operator="containsText" text="NÃO REAPRESENTADO APÓS OBJEÇÃO">
      <formula>NOT(ISERROR(SEARCH("NÃO REAPRESENTADO APÓS OBJEÇÃO",J7)))</formula>
    </cfRule>
    <cfRule type="containsText" dxfId="278" priority="399" operator="containsText" text="EM ANÁLISE">
      <formula>NOT(ISERROR(SEARCH("EM ANÁLISE",J7)))</formula>
    </cfRule>
    <cfRule type="containsText" dxfId="277" priority="400" operator="containsText" text="APROVADO">
      <formula>NOT(ISERROR(SEARCH("APROVADO",J7)))</formula>
    </cfRule>
  </conditionalFormatting>
  <conditionalFormatting sqref="J7:L8">
    <cfRule type="containsText" dxfId="276" priority="389" operator="containsText" text="LICENCIADA">
      <formula>NOT(ISERROR(SEARCH("LICENCIADA",J7)))</formula>
    </cfRule>
  </conditionalFormatting>
  <conditionalFormatting sqref="J61:L72 J75:L78 L73:L74 J87:L88 L89:L120 L39:L60 J89:J120 J67:J74 J39:J60">
    <cfRule type="containsText" dxfId="275" priority="379" operator="containsText" text="NÃO ENVIADO APÓS OBJEÇÃO">
      <formula>NOT(ISERROR(SEARCH("NÃO ENVIADO APÓS OBJEÇÃO",J39)))</formula>
    </cfRule>
    <cfRule type="containsText" dxfId="274" priority="380" operator="containsText" text="EM ANÁLISE NO MT">
      <formula>NOT(ISERROR(SEARCH("EM ANÁLISE NO MT",J39)))</formula>
    </cfRule>
    <cfRule type="containsText" dxfId="273" priority="381" operator="containsText" text="PUBLICADO">
      <formula>NOT(ISERROR(SEARCH("PUBLICADO",J39)))</formula>
    </cfRule>
    <cfRule type="containsText" dxfId="272" priority="382" operator="containsText" text="NÃO SE APLICA">
      <formula>NOT(ISERROR(SEARCH("NÃO SE APLICA",J39)))</formula>
    </cfRule>
    <cfRule type="containsText" dxfId="271" priority="383" operator="containsText" text="AGUARDANDO ÓRGÃO AMBIENTAL">
      <formula>NOT(ISERROR(SEARCH("AGUARDANDO ÓRGÃO AMBIENTAL",J39)))</formula>
    </cfRule>
    <cfRule type="containsText" dxfId="270" priority="384" operator="containsText" text="LICENCIADA">
      <formula>NOT(ISERROR(SEARCH("LICENCIADA",J39)))</formula>
    </cfRule>
    <cfRule type="containsText" dxfId="269" priority="385" operator="containsText" text="EM ELABORAÇÃO">
      <formula>NOT(ISERROR(SEARCH("EM ELABORAÇÃO",J39)))</formula>
    </cfRule>
    <cfRule type="containsText" dxfId="268" priority="386" operator="containsText" text="NÃO REAPRESENTADO APÓS OBJEÇÃO">
      <formula>NOT(ISERROR(SEARCH("NÃO REAPRESENTADO APÓS OBJEÇÃO",J39)))</formula>
    </cfRule>
    <cfRule type="containsText" dxfId="267" priority="387" operator="containsText" text="EM ANÁLISE NA ANTT">
      <formula>NOT(ISERROR(SEARCH("EM ANÁLISE NA ANTT",J39)))</formula>
    </cfRule>
    <cfRule type="containsText" dxfId="266" priority="388" operator="containsText" text="APROVADO">
      <formula>NOT(ISERROR(SEARCH("APROVADO",J39)))</formula>
    </cfRule>
  </conditionalFormatting>
  <conditionalFormatting sqref="K53:K56">
    <cfRule type="containsText" dxfId="265" priority="369" operator="containsText" text="NÃO ENVIADO APÓS OBJEÇÃO">
      <formula>NOT(ISERROR(SEARCH("NÃO ENVIADO APÓS OBJEÇÃO",K53)))</formula>
    </cfRule>
    <cfRule type="containsText" dxfId="264" priority="370" operator="containsText" text="EM ANÁLISE NO MT">
      <formula>NOT(ISERROR(SEARCH("EM ANÁLISE NO MT",K53)))</formula>
    </cfRule>
    <cfRule type="containsText" dxfId="263" priority="371" operator="containsText" text="PUBLICADO">
      <formula>NOT(ISERROR(SEARCH("PUBLICADO",K53)))</formula>
    </cfRule>
    <cfRule type="containsText" dxfId="262" priority="372" operator="containsText" text="NÃO SE APLICA">
      <formula>NOT(ISERROR(SEARCH("NÃO SE APLICA",K53)))</formula>
    </cfRule>
    <cfRule type="containsText" dxfId="261" priority="373" operator="containsText" text="AGUARDANDO ÓRGÃO AMBIENTAL">
      <formula>NOT(ISERROR(SEARCH("AGUARDANDO ÓRGÃO AMBIENTAL",K53)))</formula>
    </cfRule>
    <cfRule type="containsText" dxfId="260" priority="374" operator="containsText" text="LICENCIADA">
      <formula>NOT(ISERROR(SEARCH("LICENCIADA",K53)))</formula>
    </cfRule>
    <cfRule type="containsText" dxfId="259" priority="375" operator="containsText" text="EM ELABORAÇÃO">
      <formula>NOT(ISERROR(SEARCH("EM ELABORAÇÃO",K53)))</formula>
    </cfRule>
    <cfRule type="containsText" dxfId="258" priority="376" operator="containsText" text="NÃO REAPRESENTADO APÓS OBJEÇÃO">
      <formula>NOT(ISERROR(SEARCH("NÃO REAPRESENTADO APÓS OBJEÇÃO",K53)))</formula>
    </cfRule>
    <cfRule type="containsText" dxfId="257" priority="377" operator="containsText" text="EM ANÁLISE NA ANTT">
      <formula>NOT(ISERROR(SEARCH("EM ANÁLISE NA ANTT",K53)))</formula>
    </cfRule>
    <cfRule type="containsText" dxfId="256" priority="378" operator="containsText" text="APROVADO">
      <formula>NOT(ISERROR(SEARCH("APROVADO",K53)))</formula>
    </cfRule>
  </conditionalFormatting>
  <conditionalFormatting sqref="K57:K60">
    <cfRule type="containsText" dxfId="255" priority="359" operator="containsText" text="NÃO ENVIADO APÓS OBJEÇÃO">
      <formula>NOT(ISERROR(SEARCH("NÃO ENVIADO APÓS OBJEÇÃO",K57)))</formula>
    </cfRule>
    <cfRule type="containsText" dxfId="254" priority="360" operator="containsText" text="EM ANÁLISE NO MT">
      <formula>NOT(ISERROR(SEARCH("EM ANÁLISE NO MT",K57)))</formula>
    </cfRule>
    <cfRule type="containsText" dxfId="253" priority="361" operator="containsText" text="PUBLICADO">
      <formula>NOT(ISERROR(SEARCH("PUBLICADO",K57)))</formula>
    </cfRule>
    <cfRule type="containsText" dxfId="252" priority="362" operator="containsText" text="NÃO SE APLICA">
      <formula>NOT(ISERROR(SEARCH("NÃO SE APLICA",K57)))</formula>
    </cfRule>
    <cfRule type="containsText" dxfId="251" priority="363" operator="containsText" text="AGUARDANDO ÓRGÃO AMBIENTAL">
      <formula>NOT(ISERROR(SEARCH("AGUARDANDO ÓRGÃO AMBIENTAL",K57)))</formula>
    </cfRule>
    <cfRule type="containsText" dxfId="250" priority="364" operator="containsText" text="LICENCIADA">
      <formula>NOT(ISERROR(SEARCH("LICENCIADA",K57)))</formula>
    </cfRule>
    <cfRule type="containsText" dxfId="249" priority="365" operator="containsText" text="EM ELABORAÇÃO">
      <formula>NOT(ISERROR(SEARCH("EM ELABORAÇÃO",K57)))</formula>
    </cfRule>
    <cfRule type="containsText" dxfId="248" priority="366" operator="containsText" text="NÃO REAPRESENTADO APÓS OBJEÇÃO">
      <formula>NOT(ISERROR(SEARCH("NÃO REAPRESENTADO APÓS OBJEÇÃO",K57)))</formula>
    </cfRule>
    <cfRule type="containsText" dxfId="247" priority="367" operator="containsText" text="EM ANÁLISE NA ANTT">
      <formula>NOT(ISERROR(SEARCH("EM ANÁLISE NA ANTT",K57)))</formula>
    </cfRule>
    <cfRule type="containsText" dxfId="246" priority="368" operator="containsText" text="APROVADO">
      <formula>NOT(ISERROR(SEARCH("APROVADO",K57)))</formula>
    </cfRule>
  </conditionalFormatting>
  <conditionalFormatting sqref="K73:K74">
    <cfRule type="containsText" dxfId="245" priority="349" operator="containsText" text="NÃO ENVIADO APÓS OBJEÇÃO">
      <formula>NOT(ISERROR(SEARCH("NÃO ENVIADO APÓS OBJEÇÃO",K73)))</formula>
    </cfRule>
    <cfRule type="containsText" dxfId="244" priority="350" operator="containsText" text="EM ANÁLISE NO MT">
      <formula>NOT(ISERROR(SEARCH("EM ANÁLISE NO MT",K73)))</formula>
    </cfRule>
    <cfRule type="containsText" dxfId="243" priority="351" operator="containsText" text="PUBLICADO">
      <formula>NOT(ISERROR(SEARCH("PUBLICADO",K73)))</formula>
    </cfRule>
    <cfRule type="containsText" dxfId="242" priority="352" operator="containsText" text="NÃO SE APLICA">
      <formula>NOT(ISERROR(SEARCH("NÃO SE APLICA",K73)))</formula>
    </cfRule>
    <cfRule type="containsText" dxfId="241" priority="353" operator="containsText" text="AGUARDANDO ÓRGÃO AMBIENTAL">
      <formula>NOT(ISERROR(SEARCH("AGUARDANDO ÓRGÃO AMBIENTAL",K73)))</formula>
    </cfRule>
    <cfRule type="containsText" dxfId="240" priority="354" operator="containsText" text="LICENCIADA">
      <formula>NOT(ISERROR(SEARCH("LICENCIADA",K73)))</formula>
    </cfRule>
    <cfRule type="containsText" dxfId="239" priority="355" operator="containsText" text="EM ELABORAÇÃO">
      <formula>NOT(ISERROR(SEARCH("EM ELABORAÇÃO",K73)))</formula>
    </cfRule>
    <cfRule type="containsText" dxfId="238" priority="356" operator="containsText" text="NÃO REAPRESENTADO APÓS OBJEÇÃO">
      <formula>NOT(ISERROR(SEARCH("NÃO REAPRESENTADO APÓS OBJEÇÃO",K73)))</formula>
    </cfRule>
    <cfRule type="containsText" dxfId="237" priority="357" operator="containsText" text="EM ANÁLISE NA ANTT">
      <formula>NOT(ISERROR(SEARCH("EM ANÁLISE NA ANTT",K73)))</formula>
    </cfRule>
    <cfRule type="containsText" dxfId="236" priority="358" operator="containsText" text="APROVADO">
      <formula>NOT(ISERROR(SEARCH("APROVADO",K73)))</formula>
    </cfRule>
  </conditionalFormatting>
  <conditionalFormatting sqref="K83:K84">
    <cfRule type="containsText" dxfId="235" priority="329" operator="containsText" text="NÃO ENVIADO APÓS OBJEÇÃO">
      <formula>NOT(ISERROR(SEARCH("NÃO ENVIADO APÓS OBJEÇÃO",K83)))</formula>
    </cfRule>
    <cfRule type="containsText" dxfId="234" priority="330" operator="containsText" text="EM ANÁLISE NO MT">
      <formula>NOT(ISERROR(SEARCH("EM ANÁLISE NO MT",K83)))</formula>
    </cfRule>
    <cfRule type="containsText" dxfId="233" priority="331" operator="containsText" text="PUBLICADO">
      <formula>NOT(ISERROR(SEARCH("PUBLICADO",K83)))</formula>
    </cfRule>
    <cfRule type="containsText" dxfId="232" priority="332" operator="containsText" text="NÃO SE APLICA">
      <formula>NOT(ISERROR(SEARCH("NÃO SE APLICA",K83)))</formula>
    </cfRule>
    <cfRule type="containsText" dxfId="231" priority="333" operator="containsText" text="AGUARDANDO ÓRGÃO AMBIENTAL">
      <formula>NOT(ISERROR(SEARCH("AGUARDANDO ÓRGÃO AMBIENTAL",K83)))</formula>
    </cfRule>
    <cfRule type="containsText" dxfId="230" priority="334" operator="containsText" text="LICENCIADA">
      <formula>NOT(ISERROR(SEARCH("LICENCIADA",K83)))</formula>
    </cfRule>
    <cfRule type="containsText" dxfId="229" priority="335" operator="containsText" text="EM ELABORAÇÃO">
      <formula>NOT(ISERROR(SEARCH("EM ELABORAÇÃO",K83)))</formula>
    </cfRule>
    <cfRule type="containsText" dxfId="228" priority="336" operator="containsText" text="NÃO REAPRESENTADO APÓS OBJEÇÃO">
      <formula>NOT(ISERROR(SEARCH("NÃO REAPRESENTADO APÓS OBJEÇÃO",K83)))</formula>
    </cfRule>
    <cfRule type="containsText" dxfId="227" priority="337" operator="containsText" text="EM ANÁLISE NA ANTT">
      <formula>NOT(ISERROR(SEARCH("EM ANÁLISE NA ANTT",K83)))</formula>
    </cfRule>
    <cfRule type="containsText" dxfId="226" priority="338" operator="containsText" text="APROVADO">
      <formula>NOT(ISERROR(SEARCH("APROVADO",K83)))</formula>
    </cfRule>
  </conditionalFormatting>
  <conditionalFormatting sqref="K89:K94">
    <cfRule type="containsText" dxfId="225" priority="319" operator="containsText" text="NÃO ENVIADO APÓS OBJEÇÃO">
      <formula>NOT(ISERROR(SEARCH("NÃO ENVIADO APÓS OBJEÇÃO",K89)))</formula>
    </cfRule>
    <cfRule type="containsText" dxfId="224" priority="320" operator="containsText" text="EM ANÁLISE NO MT">
      <formula>NOT(ISERROR(SEARCH("EM ANÁLISE NO MT",K89)))</formula>
    </cfRule>
    <cfRule type="containsText" dxfId="223" priority="321" operator="containsText" text="PUBLICADO">
      <formula>NOT(ISERROR(SEARCH("PUBLICADO",K89)))</formula>
    </cfRule>
    <cfRule type="containsText" dxfId="222" priority="322" operator="containsText" text="NÃO SE APLICA">
      <formula>NOT(ISERROR(SEARCH("NÃO SE APLICA",K89)))</formula>
    </cfRule>
    <cfRule type="containsText" dxfId="221" priority="323" operator="containsText" text="AGUARDANDO ÓRGÃO AMBIENTAL">
      <formula>NOT(ISERROR(SEARCH("AGUARDANDO ÓRGÃO AMBIENTAL",K89)))</formula>
    </cfRule>
    <cfRule type="containsText" dxfId="220" priority="324" operator="containsText" text="LICENCIADA">
      <formula>NOT(ISERROR(SEARCH("LICENCIADA",K89)))</formula>
    </cfRule>
    <cfRule type="containsText" dxfId="219" priority="325" operator="containsText" text="EM ELABORAÇÃO">
      <formula>NOT(ISERROR(SEARCH("EM ELABORAÇÃO",K89)))</formula>
    </cfRule>
    <cfRule type="containsText" dxfId="218" priority="326" operator="containsText" text="NÃO REAPRESENTADO APÓS OBJEÇÃO">
      <formula>NOT(ISERROR(SEARCH("NÃO REAPRESENTADO APÓS OBJEÇÃO",K89)))</formula>
    </cfRule>
    <cfRule type="containsText" dxfId="217" priority="327" operator="containsText" text="EM ANÁLISE NA ANTT">
      <formula>NOT(ISERROR(SEARCH("EM ANÁLISE NA ANTT",K89)))</formula>
    </cfRule>
    <cfRule type="containsText" dxfId="216" priority="328" operator="containsText" text="APROVADO">
      <formula>NOT(ISERROR(SEARCH("APROVADO",K89)))</formula>
    </cfRule>
  </conditionalFormatting>
  <conditionalFormatting sqref="K95:K96">
    <cfRule type="containsText" dxfId="215" priority="309" operator="containsText" text="NÃO ENVIADO APÓS OBJEÇÃO">
      <formula>NOT(ISERROR(SEARCH("NÃO ENVIADO APÓS OBJEÇÃO",K95)))</formula>
    </cfRule>
    <cfRule type="containsText" dxfId="214" priority="310" operator="containsText" text="EM ANÁLISE NO MT">
      <formula>NOT(ISERROR(SEARCH("EM ANÁLISE NO MT",K95)))</formula>
    </cfRule>
    <cfRule type="containsText" dxfId="213" priority="311" operator="containsText" text="PUBLICADO">
      <formula>NOT(ISERROR(SEARCH("PUBLICADO",K95)))</formula>
    </cfRule>
    <cfRule type="containsText" dxfId="212" priority="312" operator="containsText" text="NÃO SE APLICA">
      <formula>NOT(ISERROR(SEARCH("NÃO SE APLICA",K95)))</formula>
    </cfRule>
    <cfRule type="containsText" dxfId="211" priority="313" operator="containsText" text="AGUARDANDO ÓRGÃO AMBIENTAL">
      <formula>NOT(ISERROR(SEARCH("AGUARDANDO ÓRGÃO AMBIENTAL",K95)))</formula>
    </cfRule>
    <cfRule type="containsText" dxfId="210" priority="314" operator="containsText" text="LICENCIADA">
      <formula>NOT(ISERROR(SEARCH("LICENCIADA",K95)))</formula>
    </cfRule>
    <cfRule type="containsText" dxfId="209" priority="315" operator="containsText" text="EM ELABORAÇÃO">
      <formula>NOT(ISERROR(SEARCH("EM ELABORAÇÃO",K95)))</formula>
    </cfRule>
    <cfRule type="containsText" dxfId="208" priority="316" operator="containsText" text="NÃO REAPRESENTADO APÓS OBJEÇÃO">
      <formula>NOT(ISERROR(SEARCH("NÃO REAPRESENTADO APÓS OBJEÇÃO",K95)))</formula>
    </cfRule>
    <cfRule type="containsText" dxfId="207" priority="317" operator="containsText" text="EM ANÁLISE NA ANTT">
      <formula>NOT(ISERROR(SEARCH("EM ANÁLISE NA ANTT",K95)))</formula>
    </cfRule>
    <cfRule type="containsText" dxfId="206" priority="318" operator="containsText" text="APROVADO">
      <formula>NOT(ISERROR(SEARCH("APROVADO",K95)))</formula>
    </cfRule>
  </conditionalFormatting>
  <conditionalFormatting sqref="K97:K98">
    <cfRule type="containsText" dxfId="205" priority="299" operator="containsText" text="NÃO ENVIADO APÓS OBJEÇÃO">
      <formula>NOT(ISERROR(SEARCH("NÃO ENVIADO APÓS OBJEÇÃO",K97)))</formula>
    </cfRule>
    <cfRule type="containsText" dxfId="204" priority="300" operator="containsText" text="EM ANÁLISE NO MT">
      <formula>NOT(ISERROR(SEARCH("EM ANÁLISE NO MT",K97)))</formula>
    </cfRule>
    <cfRule type="containsText" dxfId="203" priority="301" operator="containsText" text="PUBLICADO">
      <formula>NOT(ISERROR(SEARCH("PUBLICADO",K97)))</formula>
    </cfRule>
    <cfRule type="containsText" dxfId="202" priority="302" operator="containsText" text="NÃO SE APLICA">
      <formula>NOT(ISERROR(SEARCH("NÃO SE APLICA",K97)))</formula>
    </cfRule>
    <cfRule type="containsText" dxfId="201" priority="303" operator="containsText" text="AGUARDANDO ÓRGÃO AMBIENTAL">
      <formula>NOT(ISERROR(SEARCH("AGUARDANDO ÓRGÃO AMBIENTAL",K97)))</formula>
    </cfRule>
    <cfRule type="containsText" dxfId="200" priority="304" operator="containsText" text="LICENCIADA">
      <formula>NOT(ISERROR(SEARCH("LICENCIADA",K97)))</formula>
    </cfRule>
    <cfRule type="containsText" dxfId="199" priority="305" operator="containsText" text="EM ELABORAÇÃO">
      <formula>NOT(ISERROR(SEARCH("EM ELABORAÇÃO",K97)))</formula>
    </cfRule>
    <cfRule type="containsText" dxfId="198" priority="306" operator="containsText" text="NÃO REAPRESENTADO APÓS OBJEÇÃO">
      <formula>NOT(ISERROR(SEARCH("NÃO REAPRESENTADO APÓS OBJEÇÃO",K97)))</formula>
    </cfRule>
    <cfRule type="containsText" dxfId="197" priority="307" operator="containsText" text="EM ANÁLISE NA ANTT">
      <formula>NOT(ISERROR(SEARCH("EM ANÁLISE NA ANTT",K97)))</formula>
    </cfRule>
    <cfRule type="containsText" dxfId="196" priority="308" operator="containsText" text="APROVADO">
      <formula>NOT(ISERROR(SEARCH("APROVADO",K97)))</formula>
    </cfRule>
  </conditionalFormatting>
  <conditionalFormatting sqref="K99:K100">
    <cfRule type="containsText" dxfId="195" priority="289" operator="containsText" text="NÃO ENVIADO APÓS OBJEÇÃO">
      <formula>NOT(ISERROR(SEARCH("NÃO ENVIADO APÓS OBJEÇÃO",K99)))</formula>
    </cfRule>
    <cfRule type="containsText" dxfId="194" priority="290" operator="containsText" text="EM ANÁLISE NO MT">
      <formula>NOT(ISERROR(SEARCH("EM ANÁLISE NO MT",K99)))</formula>
    </cfRule>
    <cfRule type="containsText" dxfId="193" priority="291" operator="containsText" text="PUBLICADO">
      <formula>NOT(ISERROR(SEARCH("PUBLICADO",K99)))</formula>
    </cfRule>
    <cfRule type="containsText" dxfId="192" priority="292" operator="containsText" text="NÃO SE APLICA">
      <formula>NOT(ISERROR(SEARCH("NÃO SE APLICA",K99)))</formula>
    </cfRule>
    <cfRule type="containsText" dxfId="191" priority="293" operator="containsText" text="AGUARDANDO ÓRGÃO AMBIENTAL">
      <formula>NOT(ISERROR(SEARCH("AGUARDANDO ÓRGÃO AMBIENTAL",K99)))</formula>
    </cfRule>
    <cfRule type="containsText" dxfId="190" priority="294" operator="containsText" text="LICENCIADA">
      <formula>NOT(ISERROR(SEARCH("LICENCIADA",K99)))</formula>
    </cfRule>
    <cfRule type="containsText" dxfId="189" priority="295" operator="containsText" text="EM ELABORAÇÃO">
      <formula>NOT(ISERROR(SEARCH("EM ELABORAÇÃO",K99)))</formula>
    </cfRule>
    <cfRule type="containsText" dxfId="188" priority="296" operator="containsText" text="NÃO REAPRESENTADO APÓS OBJEÇÃO">
      <formula>NOT(ISERROR(SEARCH("NÃO REAPRESENTADO APÓS OBJEÇÃO",K99)))</formula>
    </cfRule>
    <cfRule type="containsText" dxfId="187" priority="297" operator="containsText" text="EM ANÁLISE NA ANTT">
      <formula>NOT(ISERROR(SEARCH("EM ANÁLISE NA ANTT",K99)))</formula>
    </cfRule>
    <cfRule type="containsText" dxfId="186" priority="298" operator="containsText" text="APROVADO">
      <formula>NOT(ISERROR(SEARCH("APROVADO",K99)))</formula>
    </cfRule>
  </conditionalFormatting>
  <conditionalFormatting sqref="K101:K108">
    <cfRule type="containsText" dxfId="185" priority="279" operator="containsText" text="NÃO ENVIADO APÓS OBJEÇÃO">
      <formula>NOT(ISERROR(SEARCH("NÃO ENVIADO APÓS OBJEÇÃO",K101)))</formula>
    </cfRule>
    <cfRule type="containsText" dxfId="184" priority="280" operator="containsText" text="EM ANÁLISE NO MT">
      <formula>NOT(ISERROR(SEARCH("EM ANÁLISE NO MT",K101)))</formula>
    </cfRule>
    <cfRule type="containsText" dxfId="183" priority="281" operator="containsText" text="PUBLICADO">
      <formula>NOT(ISERROR(SEARCH("PUBLICADO",K101)))</formula>
    </cfRule>
    <cfRule type="containsText" dxfId="182" priority="282" operator="containsText" text="NÃO SE APLICA">
      <formula>NOT(ISERROR(SEARCH("NÃO SE APLICA",K101)))</formula>
    </cfRule>
    <cfRule type="containsText" dxfId="181" priority="283" operator="containsText" text="AGUARDANDO ÓRGÃO AMBIENTAL">
      <formula>NOT(ISERROR(SEARCH("AGUARDANDO ÓRGÃO AMBIENTAL",K101)))</formula>
    </cfRule>
    <cfRule type="containsText" dxfId="180" priority="284" operator="containsText" text="LICENCIADA">
      <formula>NOT(ISERROR(SEARCH("LICENCIADA",K101)))</formula>
    </cfRule>
    <cfRule type="containsText" dxfId="179" priority="285" operator="containsText" text="EM ELABORAÇÃO">
      <formula>NOT(ISERROR(SEARCH("EM ELABORAÇÃO",K101)))</formula>
    </cfRule>
    <cfRule type="containsText" dxfId="178" priority="286" operator="containsText" text="NÃO REAPRESENTADO APÓS OBJEÇÃO">
      <formula>NOT(ISERROR(SEARCH("NÃO REAPRESENTADO APÓS OBJEÇÃO",K101)))</formula>
    </cfRule>
    <cfRule type="containsText" dxfId="177" priority="287" operator="containsText" text="EM ANÁLISE NA ANTT">
      <formula>NOT(ISERROR(SEARCH("EM ANÁLISE NA ANTT",K101)))</formula>
    </cfRule>
    <cfRule type="containsText" dxfId="176" priority="288" operator="containsText" text="APROVADO">
      <formula>NOT(ISERROR(SEARCH("APROVADO",K101)))</formula>
    </cfRule>
  </conditionalFormatting>
  <conditionalFormatting sqref="K109:K116">
    <cfRule type="containsText" dxfId="175" priority="269" operator="containsText" text="NÃO ENVIADO APÓS OBJEÇÃO">
      <formula>NOT(ISERROR(SEARCH("NÃO ENVIADO APÓS OBJEÇÃO",K109)))</formula>
    </cfRule>
    <cfRule type="containsText" dxfId="174" priority="270" operator="containsText" text="EM ANÁLISE NO MT">
      <formula>NOT(ISERROR(SEARCH("EM ANÁLISE NO MT",K109)))</formula>
    </cfRule>
    <cfRule type="containsText" dxfId="173" priority="271" operator="containsText" text="PUBLICADO">
      <formula>NOT(ISERROR(SEARCH("PUBLICADO",K109)))</formula>
    </cfRule>
    <cfRule type="containsText" dxfId="172" priority="272" operator="containsText" text="NÃO SE APLICA">
      <formula>NOT(ISERROR(SEARCH("NÃO SE APLICA",K109)))</formula>
    </cfRule>
    <cfRule type="containsText" dxfId="171" priority="273" operator="containsText" text="AGUARDANDO ÓRGÃO AMBIENTAL">
      <formula>NOT(ISERROR(SEARCH("AGUARDANDO ÓRGÃO AMBIENTAL",K109)))</formula>
    </cfRule>
    <cfRule type="containsText" dxfId="170" priority="274" operator="containsText" text="LICENCIADA">
      <formula>NOT(ISERROR(SEARCH("LICENCIADA",K109)))</formula>
    </cfRule>
    <cfRule type="containsText" dxfId="169" priority="275" operator="containsText" text="EM ELABORAÇÃO">
      <formula>NOT(ISERROR(SEARCH("EM ELABORAÇÃO",K109)))</formula>
    </cfRule>
    <cfRule type="containsText" dxfId="168" priority="276" operator="containsText" text="NÃO REAPRESENTADO APÓS OBJEÇÃO">
      <formula>NOT(ISERROR(SEARCH("NÃO REAPRESENTADO APÓS OBJEÇÃO",K109)))</formula>
    </cfRule>
    <cfRule type="containsText" dxfId="167" priority="277" operator="containsText" text="EM ANÁLISE NA ANTT">
      <formula>NOT(ISERROR(SEARCH("EM ANÁLISE NA ANTT",K109)))</formula>
    </cfRule>
    <cfRule type="containsText" dxfId="166" priority="278" operator="containsText" text="APROVADO">
      <formula>NOT(ISERROR(SEARCH("APROVADO",K109)))</formula>
    </cfRule>
  </conditionalFormatting>
  <conditionalFormatting sqref="K117:K120">
    <cfRule type="containsText" dxfId="165" priority="259" operator="containsText" text="NÃO ENVIADO APÓS OBJEÇÃO">
      <formula>NOT(ISERROR(SEARCH("NÃO ENVIADO APÓS OBJEÇÃO",K117)))</formula>
    </cfRule>
    <cfRule type="containsText" dxfId="164" priority="260" operator="containsText" text="EM ANÁLISE NO MT">
      <formula>NOT(ISERROR(SEARCH("EM ANÁLISE NO MT",K117)))</formula>
    </cfRule>
    <cfRule type="containsText" dxfId="163" priority="261" operator="containsText" text="PUBLICADO">
      <formula>NOT(ISERROR(SEARCH("PUBLICADO",K117)))</formula>
    </cfRule>
    <cfRule type="containsText" dxfId="162" priority="262" operator="containsText" text="NÃO SE APLICA">
      <formula>NOT(ISERROR(SEARCH("NÃO SE APLICA",K117)))</formula>
    </cfRule>
    <cfRule type="containsText" dxfId="161" priority="263" operator="containsText" text="AGUARDANDO ÓRGÃO AMBIENTAL">
      <formula>NOT(ISERROR(SEARCH("AGUARDANDO ÓRGÃO AMBIENTAL",K117)))</formula>
    </cfRule>
    <cfRule type="containsText" dxfId="160" priority="264" operator="containsText" text="LICENCIADA">
      <formula>NOT(ISERROR(SEARCH("LICENCIADA",K117)))</formula>
    </cfRule>
    <cfRule type="containsText" dxfId="159" priority="265" operator="containsText" text="EM ELABORAÇÃO">
      <formula>NOT(ISERROR(SEARCH("EM ELABORAÇÃO",K117)))</formula>
    </cfRule>
    <cfRule type="containsText" dxfId="158" priority="266" operator="containsText" text="NÃO REAPRESENTADO APÓS OBJEÇÃO">
      <formula>NOT(ISERROR(SEARCH("NÃO REAPRESENTADO APÓS OBJEÇÃO",K117)))</formula>
    </cfRule>
    <cfRule type="containsText" dxfId="157" priority="267" operator="containsText" text="EM ANÁLISE NA ANTT">
      <formula>NOT(ISERROR(SEARCH("EM ANÁLISE NA ANTT",K117)))</formula>
    </cfRule>
    <cfRule type="containsText" dxfId="156" priority="268" operator="containsText" text="APROVADO">
      <formula>NOT(ISERROR(SEARCH("APROVADO",K117)))</formula>
    </cfRule>
  </conditionalFormatting>
  <conditionalFormatting sqref="J1:L78 J81:L84 J87:L1048576">
    <cfRule type="containsText" dxfId="155" priority="258" operator="containsText" text="NÃO APRESENTADO">
      <formula>NOT(ISERROR(SEARCH("NÃO APRESENTADO",J1)))</formula>
    </cfRule>
  </conditionalFormatting>
  <conditionalFormatting sqref="L53:L56">
    <cfRule type="containsText" dxfId="154" priority="248" operator="containsText" text="NÃO ENVIADO APÓS OBJEÇÃO">
      <formula>NOT(ISERROR(SEARCH("NÃO ENVIADO APÓS OBJEÇÃO",L53)))</formula>
    </cfRule>
    <cfRule type="containsText" dxfId="153" priority="249" operator="containsText" text="EM ANÁLISE NO MT">
      <formula>NOT(ISERROR(SEARCH("EM ANÁLISE NO MT",L53)))</formula>
    </cfRule>
    <cfRule type="containsText" dxfId="152" priority="250" operator="containsText" text="PUBLICADO">
      <formula>NOT(ISERROR(SEARCH("PUBLICADO",L53)))</formula>
    </cfRule>
    <cfRule type="containsText" dxfId="151" priority="251" operator="containsText" text="NÃO SE APLICA">
      <formula>NOT(ISERROR(SEARCH("NÃO SE APLICA",L53)))</formula>
    </cfRule>
    <cfRule type="containsText" dxfId="150" priority="252" operator="containsText" text="AGUARDANDO ÓRGÃO AMBIENTAL">
      <formula>NOT(ISERROR(SEARCH("AGUARDANDO ÓRGÃO AMBIENTAL",L53)))</formula>
    </cfRule>
    <cfRule type="containsText" dxfId="149" priority="253" operator="containsText" text="LICENCIADA">
      <formula>NOT(ISERROR(SEARCH("LICENCIADA",L53)))</formula>
    </cfRule>
    <cfRule type="containsText" dxfId="148" priority="254" operator="containsText" text="EM ELABORAÇÃO">
      <formula>NOT(ISERROR(SEARCH("EM ELABORAÇÃO",L53)))</formula>
    </cfRule>
    <cfRule type="containsText" dxfId="147" priority="255" operator="containsText" text="NÃO REAPRESENTADO APÓS OBJEÇÃO">
      <formula>NOT(ISERROR(SEARCH("NÃO REAPRESENTADO APÓS OBJEÇÃO",L53)))</formula>
    </cfRule>
    <cfRule type="containsText" dxfId="146" priority="256" operator="containsText" text="EM ANÁLISE NA ANTT">
      <formula>NOT(ISERROR(SEARCH("EM ANÁLISE NA ANTT",L53)))</formula>
    </cfRule>
    <cfRule type="containsText" dxfId="145" priority="257" operator="containsText" text="APROVADO">
      <formula>NOT(ISERROR(SEARCH("APROVADO",L53)))</formula>
    </cfRule>
  </conditionalFormatting>
  <conditionalFormatting sqref="L59:L60">
    <cfRule type="containsText" dxfId="144" priority="238" operator="containsText" text="NÃO ENVIADO APÓS OBJEÇÃO">
      <formula>NOT(ISERROR(SEARCH("NÃO ENVIADO APÓS OBJEÇÃO",L59)))</formula>
    </cfRule>
    <cfRule type="containsText" dxfId="143" priority="239" operator="containsText" text="EM ANÁLISE NO MT">
      <formula>NOT(ISERROR(SEARCH("EM ANÁLISE NO MT",L59)))</formula>
    </cfRule>
    <cfRule type="containsText" dxfId="142" priority="240" operator="containsText" text="PUBLICADO">
      <formula>NOT(ISERROR(SEARCH("PUBLICADO",L59)))</formula>
    </cfRule>
    <cfRule type="containsText" dxfId="141" priority="241" operator="containsText" text="NÃO SE APLICA">
      <formula>NOT(ISERROR(SEARCH("NÃO SE APLICA",L59)))</formula>
    </cfRule>
    <cfRule type="containsText" dxfId="140" priority="242" operator="containsText" text="AGUARDANDO ÓRGÃO AMBIENTAL">
      <formula>NOT(ISERROR(SEARCH("AGUARDANDO ÓRGÃO AMBIENTAL",L59)))</formula>
    </cfRule>
    <cfRule type="containsText" dxfId="139" priority="243" operator="containsText" text="LICENCIADA">
      <formula>NOT(ISERROR(SEARCH("LICENCIADA",L59)))</formula>
    </cfRule>
    <cfRule type="containsText" dxfId="138" priority="244" operator="containsText" text="EM ELABORAÇÃO">
      <formula>NOT(ISERROR(SEARCH("EM ELABORAÇÃO",L59)))</formula>
    </cfRule>
    <cfRule type="containsText" dxfId="137" priority="245" operator="containsText" text="NÃO REAPRESENTADO APÓS OBJEÇÃO">
      <formula>NOT(ISERROR(SEARCH("NÃO REAPRESENTADO APÓS OBJEÇÃO",L59)))</formula>
    </cfRule>
    <cfRule type="containsText" dxfId="136" priority="246" operator="containsText" text="EM ANÁLISE NA ANTT">
      <formula>NOT(ISERROR(SEARCH("EM ANÁLISE NA ANTT",L59)))</formula>
    </cfRule>
    <cfRule type="containsText" dxfId="135" priority="247" operator="containsText" text="APROVADO">
      <formula>NOT(ISERROR(SEARCH("APROVADO",L59)))</formula>
    </cfRule>
  </conditionalFormatting>
  <conditionalFormatting sqref="K61:K62">
    <cfRule type="containsText" dxfId="134" priority="126" operator="containsText" text="NÃO ENVIADO APÓS OBJEÇÃO">
      <formula>NOT(ISERROR(SEARCH("NÃO ENVIADO APÓS OBJEÇÃO",K61)))</formula>
    </cfRule>
    <cfRule type="containsText" dxfId="133" priority="127" operator="containsText" text="EM ANÁLISE NO MT">
      <formula>NOT(ISERROR(SEARCH("EM ANÁLISE NO MT",K61)))</formula>
    </cfRule>
    <cfRule type="containsText" dxfId="132" priority="128" operator="containsText" text="PUBLICADO">
      <formula>NOT(ISERROR(SEARCH("PUBLICADO",K61)))</formula>
    </cfRule>
    <cfRule type="containsText" dxfId="131" priority="129" operator="containsText" text="NÃO SE APLICA">
      <formula>NOT(ISERROR(SEARCH("NÃO SE APLICA",K61)))</formula>
    </cfRule>
    <cfRule type="containsText" dxfId="130" priority="130" operator="containsText" text="AGUARDANDO ÓRGÃO AMBIENTAL">
      <formula>NOT(ISERROR(SEARCH("AGUARDANDO ÓRGÃO AMBIENTAL",K61)))</formula>
    </cfRule>
    <cfRule type="containsText" dxfId="129" priority="131" operator="containsText" text="LICENCIADA">
      <formula>NOT(ISERROR(SEARCH("LICENCIADA",K61)))</formula>
    </cfRule>
    <cfRule type="containsText" dxfId="128" priority="132" operator="containsText" text="EM ELABORAÇÃO">
      <formula>NOT(ISERROR(SEARCH("EM ELABORAÇÃO",K61)))</formula>
    </cfRule>
    <cfRule type="containsText" dxfId="127" priority="133" operator="containsText" text="NÃO REAPRESENTADO APÓS OBJEÇÃO">
      <formula>NOT(ISERROR(SEARCH("NÃO REAPRESENTADO APÓS OBJEÇÃO",K61)))</formula>
    </cfRule>
    <cfRule type="containsText" dxfId="126" priority="134" operator="containsText" text="EM ANÁLISE NA ANTT">
      <formula>NOT(ISERROR(SEARCH("EM ANÁLISE NA ANTT",K61)))</formula>
    </cfRule>
    <cfRule type="containsText" dxfId="125" priority="135" operator="containsText" text="APROVADO">
      <formula>NOT(ISERROR(SEARCH("APROVADO",K61)))</formula>
    </cfRule>
  </conditionalFormatting>
  <conditionalFormatting sqref="K63:K64">
    <cfRule type="containsText" dxfId="124" priority="116" operator="containsText" text="NÃO ENVIADO APÓS OBJEÇÃO">
      <formula>NOT(ISERROR(SEARCH("NÃO ENVIADO APÓS OBJEÇÃO",K63)))</formula>
    </cfRule>
    <cfRule type="containsText" dxfId="123" priority="117" operator="containsText" text="EM ANÁLISE NO MT">
      <formula>NOT(ISERROR(SEARCH("EM ANÁLISE NO MT",K63)))</formula>
    </cfRule>
    <cfRule type="containsText" dxfId="122" priority="118" operator="containsText" text="PUBLICADO">
      <formula>NOT(ISERROR(SEARCH("PUBLICADO",K63)))</formula>
    </cfRule>
    <cfRule type="containsText" dxfId="121" priority="119" operator="containsText" text="NÃO SE APLICA">
      <formula>NOT(ISERROR(SEARCH("NÃO SE APLICA",K63)))</formula>
    </cfRule>
    <cfRule type="containsText" dxfId="120" priority="120" operator="containsText" text="AGUARDANDO ÓRGÃO AMBIENTAL">
      <formula>NOT(ISERROR(SEARCH("AGUARDANDO ÓRGÃO AMBIENTAL",K63)))</formula>
    </cfRule>
    <cfRule type="containsText" dxfId="119" priority="121" operator="containsText" text="LICENCIADA">
      <formula>NOT(ISERROR(SEARCH("LICENCIADA",K63)))</formula>
    </cfRule>
    <cfRule type="containsText" dxfId="118" priority="122" operator="containsText" text="EM ELABORAÇÃO">
      <formula>NOT(ISERROR(SEARCH("EM ELABORAÇÃO",K63)))</formula>
    </cfRule>
    <cfRule type="containsText" dxfId="117" priority="123" operator="containsText" text="NÃO REAPRESENTADO APÓS OBJEÇÃO">
      <formula>NOT(ISERROR(SEARCH("NÃO REAPRESENTADO APÓS OBJEÇÃO",K63)))</formula>
    </cfRule>
    <cfRule type="containsText" dxfId="116" priority="124" operator="containsText" text="EM ANÁLISE NA ANTT">
      <formula>NOT(ISERROR(SEARCH("EM ANÁLISE NA ANTT",K63)))</formula>
    </cfRule>
    <cfRule type="containsText" dxfId="115" priority="125" operator="containsText" text="APROVADO">
      <formula>NOT(ISERROR(SEARCH("APROVADO",K63)))</formula>
    </cfRule>
  </conditionalFormatting>
  <conditionalFormatting sqref="K65:K66">
    <cfRule type="containsText" dxfId="114" priority="106" operator="containsText" text="NÃO ENVIADO APÓS OBJEÇÃO">
      <formula>NOT(ISERROR(SEARCH("NÃO ENVIADO APÓS OBJEÇÃO",K65)))</formula>
    </cfRule>
    <cfRule type="containsText" dxfId="113" priority="107" operator="containsText" text="EM ANÁLISE NO MT">
      <formula>NOT(ISERROR(SEARCH("EM ANÁLISE NO MT",K65)))</formula>
    </cfRule>
    <cfRule type="containsText" dxfId="112" priority="108" operator="containsText" text="PUBLICADO">
      <formula>NOT(ISERROR(SEARCH("PUBLICADO",K65)))</formula>
    </cfRule>
    <cfRule type="containsText" dxfId="111" priority="109" operator="containsText" text="NÃO SE APLICA">
      <formula>NOT(ISERROR(SEARCH("NÃO SE APLICA",K65)))</formula>
    </cfRule>
    <cfRule type="containsText" dxfId="110" priority="110" operator="containsText" text="AGUARDANDO ÓRGÃO AMBIENTAL">
      <formula>NOT(ISERROR(SEARCH("AGUARDANDO ÓRGÃO AMBIENTAL",K65)))</formula>
    </cfRule>
    <cfRule type="containsText" dxfId="109" priority="111" operator="containsText" text="LICENCIADA">
      <formula>NOT(ISERROR(SEARCH("LICENCIADA",K65)))</formula>
    </cfRule>
    <cfRule type="containsText" dxfId="108" priority="112" operator="containsText" text="EM ELABORAÇÃO">
      <formula>NOT(ISERROR(SEARCH("EM ELABORAÇÃO",K65)))</formula>
    </cfRule>
    <cfRule type="containsText" dxfId="107" priority="113" operator="containsText" text="NÃO REAPRESENTADO APÓS OBJEÇÃO">
      <formula>NOT(ISERROR(SEARCH("NÃO REAPRESENTADO APÓS OBJEÇÃO",K65)))</formula>
    </cfRule>
    <cfRule type="containsText" dxfId="106" priority="114" operator="containsText" text="EM ANÁLISE NA ANTT">
      <formula>NOT(ISERROR(SEARCH("EM ANÁLISE NA ANTT",K65)))</formula>
    </cfRule>
    <cfRule type="containsText" dxfId="105" priority="115" operator="containsText" text="APROVADO">
      <formula>NOT(ISERROR(SEARCH("APROVADO",K65)))</formula>
    </cfRule>
  </conditionalFormatting>
  <conditionalFormatting sqref="K75:K76">
    <cfRule type="containsText" dxfId="104" priority="96" operator="containsText" text="NÃO ENVIADO APÓS OBJEÇÃO">
      <formula>NOT(ISERROR(SEARCH("NÃO ENVIADO APÓS OBJEÇÃO",K75)))</formula>
    </cfRule>
    <cfRule type="containsText" dxfId="103" priority="97" operator="containsText" text="EM ANÁLISE NO MT">
      <formula>NOT(ISERROR(SEARCH("EM ANÁLISE NO MT",K75)))</formula>
    </cfRule>
    <cfRule type="containsText" dxfId="102" priority="98" operator="containsText" text="PUBLICADO">
      <formula>NOT(ISERROR(SEARCH("PUBLICADO",K75)))</formula>
    </cfRule>
    <cfRule type="containsText" dxfId="101" priority="99" operator="containsText" text="NÃO SE APLICA">
      <formula>NOT(ISERROR(SEARCH("NÃO SE APLICA",K75)))</formula>
    </cfRule>
    <cfRule type="containsText" dxfId="100" priority="100" operator="containsText" text="AGUARDANDO ÓRGÃO AMBIENTAL">
      <formula>NOT(ISERROR(SEARCH("AGUARDANDO ÓRGÃO AMBIENTAL",K75)))</formula>
    </cfRule>
    <cfRule type="containsText" dxfId="99" priority="101" operator="containsText" text="LICENCIADA">
      <formula>NOT(ISERROR(SEARCH("LICENCIADA",K75)))</formula>
    </cfRule>
    <cfRule type="containsText" dxfId="98" priority="102" operator="containsText" text="EM ELABORAÇÃO">
      <formula>NOT(ISERROR(SEARCH("EM ELABORAÇÃO",K75)))</formula>
    </cfRule>
    <cfRule type="containsText" dxfId="97" priority="103" operator="containsText" text="NÃO REAPRESENTADO APÓS OBJEÇÃO">
      <formula>NOT(ISERROR(SEARCH("NÃO REAPRESENTADO APÓS OBJEÇÃO",K75)))</formula>
    </cfRule>
    <cfRule type="containsText" dxfId="96" priority="104" operator="containsText" text="EM ANÁLISE NA ANTT">
      <formula>NOT(ISERROR(SEARCH("EM ANÁLISE NA ANTT",K75)))</formula>
    </cfRule>
    <cfRule type="containsText" dxfId="95" priority="105" operator="containsText" text="APROVADO">
      <formula>NOT(ISERROR(SEARCH("APROVADO",K75)))</formula>
    </cfRule>
  </conditionalFormatting>
  <conditionalFormatting sqref="K77:K78">
    <cfRule type="containsText" dxfId="94" priority="86" operator="containsText" text="NÃO ENVIADO APÓS OBJEÇÃO">
      <formula>NOT(ISERROR(SEARCH("NÃO ENVIADO APÓS OBJEÇÃO",K77)))</formula>
    </cfRule>
    <cfRule type="containsText" dxfId="93" priority="87" operator="containsText" text="EM ANÁLISE NO MT">
      <formula>NOT(ISERROR(SEARCH("EM ANÁLISE NO MT",K77)))</formula>
    </cfRule>
    <cfRule type="containsText" dxfId="92" priority="88" operator="containsText" text="PUBLICADO">
      <formula>NOT(ISERROR(SEARCH("PUBLICADO",K77)))</formula>
    </cfRule>
    <cfRule type="containsText" dxfId="91" priority="89" operator="containsText" text="NÃO SE APLICA">
      <formula>NOT(ISERROR(SEARCH("NÃO SE APLICA",K77)))</formula>
    </cfRule>
    <cfRule type="containsText" dxfId="90" priority="90" operator="containsText" text="AGUARDANDO ÓRGÃO AMBIENTAL">
      <formula>NOT(ISERROR(SEARCH("AGUARDANDO ÓRGÃO AMBIENTAL",K77)))</formula>
    </cfRule>
    <cfRule type="containsText" dxfId="89" priority="91" operator="containsText" text="LICENCIADA">
      <formula>NOT(ISERROR(SEARCH("LICENCIADA",K77)))</formula>
    </cfRule>
    <cfRule type="containsText" dxfId="88" priority="92" operator="containsText" text="EM ELABORAÇÃO">
      <formula>NOT(ISERROR(SEARCH("EM ELABORAÇÃO",K77)))</formula>
    </cfRule>
    <cfRule type="containsText" dxfId="87" priority="93" operator="containsText" text="NÃO REAPRESENTADO APÓS OBJEÇÃO">
      <formula>NOT(ISERROR(SEARCH("NÃO REAPRESENTADO APÓS OBJEÇÃO",K77)))</formula>
    </cfRule>
    <cfRule type="containsText" dxfId="86" priority="94" operator="containsText" text="EM ANÁLISE NA ANTT">
      <formula>NOT(ISERROR(SEARCH("EM ANÁLISE NA ANTT",K77)))</formula>
    </cfRule>
    <cfRule type="containsText" dxfId="85" priority="95" operator="containsText" text="APROVADO">
      <formula>NOT(ISERROR(SEARCH("APROVADO",K77)))</formula>
    </cfRule>
  </conditionalFormatting>
  <conditionalFormatting sqref="J37:J38">
    <cfRule type="containsText" dxfId="84" priority="76" operator="containsText" text="NÃO ENVIADO APÓS OBJEÇÃO">
      <formula>NOT(ISERROR(SEARCH("NÃO ENVIADO APÓS OBJEÇÃO",J37)))</formula>
    </cfRule>
    <cfRule type="containsText" dxfId="83" priority="77" operator="containsText" text="EM ANÁLISE NO MT">
      <formula>NOT(ISERROR(SEARCH("EM ANÁLISE NO MT",J37)))</formula>
    </cfRule>
    <cfRule type="containsText" dxfId="82" priority="78" operator="containsText" text="PUBLICADO">
      <formula>NOT(ISERROR(SEARCH("PUBLICADO",J37)))</formula>
    </cfRule>
    <cfRule type="containsText" dxfId="81" priority="79" operator="containsText" text="NÃO SE APLICA">
      <formula>NOT(ISERROR(SEARCH("NÃO SE APLICA",J37)))</formula>
    </cfRule>
    <cfRule type="containsText" dxfId="80" priority="80" operator="containsText" text="AGUARDANDO ÓRGÃO AMBIENTAL">
      <formula>NOT(ISERROR(SEARCH("AGUARDANDO ÓRGÃO AMBIENTAL",J37)))</formula>
    </cfRule>
    <cfRule type="containsText" dxfId="79" priority="81" operator="containsText" text="LICENCIADA">
      <formula>NOT(ISERROR(SEARCH("LICENCIADA",J37)))</formula>
    </cfRule>
    <cfRule type="containsText" dxfId="78" priority="82" operator="containsText" text="EM ELABORAÇÃO">
      <formula>NOT(ISERROR(SEARCH("EM ELABORAÇÃO",J37)))</formula>
    </cfRule>
    <cfRule type="containsText" dxfId="77" priority="83" operator="containsText" text="NÃO REAPRESENTADO APÓS OBJEÇÃO">
      <formula>NOT(ISERROR(SEARCH("NÃO REAPRESENTADO APÓS OBJEÇÃO",J37)))</formula>
    </cfRule>
    <cfRule type="containsText" dxfId="76" priority="84" operator="containsText" text="EM ANÁLISE NA ANTT">
      <formula>NOT(ISERROR(SEARCH("EM ANÁLISE NA ANTT",J37)))</formula>
    </cfRule>
    <cfRule type="containsText" dxfId="75" priority="85" operator="containsText" text="APROVADO">
      <formula>NOT(ISERROR(SEARCH("APROVADO",J37)))</formula>
    </cfRule>
  </conditionalFormatting>
  <conditionalFormatting sqref="J35:J36">
    <cfRule type="containsText" dxfId="74" priority="66" operator="containsText" text="NÃO ENVIADO APÓS OBJEÇÃO">
      <formula>NOT(ISERROR(SEARCH("NÃO ENVIADO APÓS OBJEÇÃO",J35)))</formula>
    </cfRule>
    <cfRule type="containsText" dxfId="73" priority="67" operator="containsText" text="EM ANÁLISE NO MT">
      <formula>NOT(ISERROR(SEARCH("EM ANÁLISE NO MT",J35)))</formula>
    </cfRule>
    <cfRule type="containsText" dxfId="72" priority="68" operator="containsText" text="PUBLICADO">
      <formula>NOT(ISERROR(SEARCH("PUBLICADO",J35)))</formula>
    </cfRule>
    <cfRule type="containsText" dxfId="71" priority="69" operator="containsText" text="NÃO SE APLICA">
      <formula>NOT(ISERROR(SEARCH("NÃO SE APLICA",J35)))</formula>
    </cfRule>
    <cfRule type="containsText" dxfId="70" priority="70" operator="containsText" text="AGUARDANDO ÓRGÃO AMBIENTAL">
      <formula>NOT(ISERROR(SEARCH("AGUARDANDO ÓRGÃO AMBIENTAL",J35)))</formula>
    </cfRule>
    <cfRule type="containsText" dxfId="69" priority="71" operator="containsText" text="LICENCIADA">
      <formula>NOT(ISERROR(SEARCH("LICENCIADA",J35)))</formula>
    </cfRule>
    <cfRule type="containsText" dxfId="68" priority="72" operator="containsText" text="EM ELABORAÇÃO">
      <formula>NOT(ISERROR(SEARCH("EM ELABORAÇÃO",J35)))</formula>
    </cfRule>
    <cfRule type="containsText" dxfId="67" priority="73" operator="containsText" text="NÃO REAPRESENTADO APÓS OBJEÇÃO">
      <formula>NOT(ISERROR(SEARCH("NÃO REAPRESENTADO APÓS OBJEÇÃO",J35)))</formula>
    </cfRule>
    <cfRule type="containsText" dxfId="66" priority="74" operator="containsText" text="EM ANÁLISE NA ANTT">
      <formula>NOT(ISERROR(SEARCH("EM ANÁLISE NA ANTT",J35)))</formula>
    </cfRule>
    <cfRule type="containsText" dxfId="65" priority="75" operator="containsText" text="APROVADO">
      <formula>NOT(ISERROR(SEARCH("APROVADO",J35)))</formula>
    </cfRule>
  </conditionalFormatting>
  <conditionalFormatting sqref="DH33:DH34">
    <cfRule type="containsText" dxfId="64" priority="61" operator="containsText" text="ADIANTADA">
      <formula>NOT(ISERROR(SEARCH("ADIANTADA",DH33)))</formula>
    </cfRule>
    <cfRule type="containsText" dxfId="63" priority="62" operator="containsText" text="ATRASADA">
      <formula>NOT(ISERROR(SEARCH("ATRASADA",DH33)))</formula>
    </cfRule>
    <cfRule type="containsText" dxfId="62" priority="63" operator="containsText" text="A INICIAR">
      <formula>NOT(ISERROR(SEARCH("A INICIAR",DH33)))</formula>
    </cfRule>
    <cfRule type="containsText" dxfId="61" priority="64" operator="containsText" text="NO PRAZO">
      <formula>NOT(ISERROR(SEARCH("NO PRAZO",DH33)))</formula>
    </cfRule>
    <cfRule type="containsText" dxfId="60" priority="65" operator="containsText" text="CONCLUÍDA">
      <formula>NOT(ISERROR(SEARCH("CONCLUÍDA",DH33)))</formula>
    </cfRule>
  </conditionalFormatting>
  <conditionalFormatting sqref="DH33:DH34">
    <cfRule type="containsText" dxfId="59" priority="60" operator="containsText" text="OBRA CONFORME O PREVISTO">
      <formula>NOT(ISERROR(SEARCH("OBRA CONFORME O PREVISTO",DH33)))</formula>
    </cfRule>
  </conditionalFormatting>
  <conditionalFormatting sqref="J79:L80">
    <cfRule type="containsText" dxfId="58" priority="50" operator="containsText" text="NÃO ENVIADO APÓS OBJEÇÃO">
      <formula>NOT(ISERROR(SEARCH("NÃO ENVIADO APÓS OBJEÇÃO",J79)))</formula>
    </cfRule>
    <cfRule type="containsText" dxfId="57" priority="51" operator="containsText" text="EM ANÁLISE NO MT">
      <formula>NOT(ISERROR(SEARCH("EM ANÁLISE NO MT",J79)))</formula>
    </cfRule>
    <cfRule type="containsText" dxfId="56" priority="52" operator="containsText" text="PUBLICADO">
      <formula>NOT(ISERROR(SEARCH("PUBLICADO",J79)))</formula>
    </cfRule>
    <cfRule type="containsText" dxfId="55" priority="53" operator="containsText" text="NÃO SE APLICA">
      <formula>NOT(ISERROR(SEARCH("NÃO SE APLICA",J79)))</formula>
    </cfRule>
    <cfRule type="containsText" dxfId="54" priority="54" operator="containsText" text="AGUARDANDO ÓRGÃO AMBIENTAL">
      <formula>NOT(ISERROR(SEARCH("AGUARDANDO ÓRGÃO AMBIENTAL",J79)))</formula>
    </cfRule>
    <cfRule type="containsText" dxfId="53" priority="55" operator="containsText" text="LICENCIADA">
      <formula>NOT(ISERROR(SEARCH("LICENCIADA",J79)))</formula>
    </cfRule>
    <cfRule type="containsText" dxfId="52" priority="56" operator="containsText" text="EM ELABORAÇÃO">
      <formula>NOT(ISERROR(SEARCH("EM ELABORAÇÃO",J79)))</formula>
    </cfRule>
    <cfRule type="containsText" dxfId="51" priority="57" operator="containsText" text="NÃO REAPRESENTADO APÓS OBJEÇÃO">
      <formula>NOT(ISERROR(SEARCH("NÃO REAPRESENTADO APÓS OBJEÇÃO",J79)))</formula>
    </cfRule>
    <cfRule type="containsText" dxfId="50" priority="58" operator="containsText" text="EM ANÁLISE NA ANTT">
      <formula>NOT(ISERROR(SEARCH("EM ANÁLISE NA ANTT",J79)))</formula>
    </cfRule>
    <cfRule type="containsText" dxfId="49" priority="59" operator="containsText" text="APROVADO">
      <formula>NOT(ISERROR(SEARCH("APROVADO",J79)))</formula>
    </cfRule>
  </conditionalFormatting>
  <conditionalFormatting sqref="DH79:DH80">
    <cfRule type="containsText" dxfId="48" priority="45" operator="containsText" text="ADIANTADA">
      <formula>NOT(ISERROR(SEARCH("ADIANTADA",DH79)))</formula>
    </cfRule>
    <cfRule type="containsText" dxfId="47" priority="46" operator="containsText" text="ATRASADA">
      <formula>NOT(ISERROR(SEARCH("ATRASADA",DH79)))</formula>
    </cfRule>
    <cfRule type="containsText" dxfId="46" priority="47" operator="containsText" text="A INICIAR">
      <formula>NOT(ISERROR(SEARCH("A INICIAR",DH79)))</formula>
    </cfRule>
    <cfRule type="containsText" dxfId="45" priority="48" operator="containsText" text="NO PRAZO">
      <formula>NOT(ISERROR(SEARCH("NO PRAZO",DH79)))</formula>
    </cfRule>
    <cfRule type="containsText" dxfId="44" priority="49" operator="containsText" text="CONCLUÍDA">
      <formula>NOT(ISERROR(SEARCH("CONCLUÍDA",DH79)))</formula>
    </cfRule>
  </conditionalFormatting>
  <conditionalFormatting sqref="DH79:DH80">
    <cfRule type="containsText" dxfId="43" priority="44" operator="containsText" text="OBRA CONFORME O PREVISTO">
      <formula>NOT(ISERROR(SEARCH("OBRA CONFORME O PREVISTO",DH79)))</formula>
    </cfRule>
  </conditionalFormatting>
  <conditionalFormatting sqref="DI79:DI80">
    <cfRule type="cellIs" dxfId="42" priority="43" stopIfTrue="1" operator="equal">
      <formula>1</formula>
    </cfRule>
  </conditionalFormatting>
  <conditionalFormatting sqref="DI79:DI80">
    <cfRule type="cellIs" dxfId="41" priority="41" stopIfTrue="1" operator="greaterThan">
      <formula>1</formula>
    </cfRule>
    <cfRule type="cellIs" dxfId="40" priority="42" stopIfTrue="1" operator="lessThanOrEqual">
      <formula>0.99</formula>
    </cfRule>
  </conditionalFormatting>
  <conditionalFormatting sqref="J79:L80">
    <cfRule type="containsText" dxfId="39" priority="40" operator="containsText" text="NÃO APRESENTADO">
      <formula>NOT(ISERROR(SEARCH("NÃO APRESENTADO",J79)))</formula>
    </cfRule>
  </conditionalFormatting>
  <conditionalFormatting sqref="DH55:DH56">
    <cfRule type="containsText" dxfId="38" priority="35" operator="containsText" text="ADIANTADA">
      <formula>NOT(ISERROR(SEARCH("ADIANTADA",DH55)))</formula>
    </cfRule>
    <cfRule type="containsText" dxfId="37" priority="36" operator="containsText" text="ATRASADA">
      <formula>NOT(ISERROR(SEARCH("ATRASADA",DH55)))</formula>
    </cfRule>
    <cfRule type="containsText" dxfId="36" priority="37" operator="containsText" text="A INICIAR">
      <formula>NOT(ISERROR(SEARCH("A INICIAR",DH55)))</formula>
    </cfRule>
    <cfRule type="containsText" dxfId="35" priority="38" operator="containsText" text="NO PRAZO">
      <formula>NOT(ISERROR(SEARCH("NO PRAZO",DH55)))</formula>
    </cfRule>
    <cfRule type="containsText" dxfId="34" priority="39" operator="containsText" text="CONCLUÍDA">
      <formula>NOT(ISERROR(SEARCH("CONCLUÍDA",DH55)))</formula>
    </cfRule>
  </conditionalFormatting>
  <conditionalFormatting sqref="DH55:DH56">
    <cfRule type="containsText" dxfId="33" priority="34" operator="containsText" text="OBRA CONFORME O PREVISTO">
      <formula>NOT(ISERROR(SEARCH("OBRA CONFORME O PREVISTO",DH55)))</formula>
    </cfRule>
  </conditionalFormatting>
  <conditionalFormatting sqref="DH91:DH92">
    <cfRule type="containsText" dxfId="32" priority="29" operator="containsText" text="ADIANTADA">
      <formula>NOT(ISERROR(SEARCH("ADIANTADA",DH91)))</formula>
    </cfRule>
    <cfRule type="containsText" dxfId="31" priority="30" operator="containsText" text="ATRASADA">
      <formula>NOT(ISERROR(SEARCH("ATRASADA",DH91)))</formula>
    </cfRule>
    <cfRule type="containsText" dxfId="30" priority="31" operator="containsText" text="A INICIAR">
      <formula>NOT(ISERROR(SEARCH("A INICIAR",DH91)))</formula>
    </cfRule>
    <cfRule type="containsText" dxfId="29" priority="32" operator="containsText" text="NO PRAZO">
      <formula>NOT(ISERROR(SEARCH("NO PRAZO",DH91)))</formula>
    </cfRule>
    <cfRule type="containsText" dxfId="28" priority="33" operator="containsText" text="CONCLUÍDA">
      <formula>NOT(ISERROR(SEARCH("CONCLUÍDA",DH91)))</formula>
    </cfRule>
  </conditionalFormatting>
  <conditionalFormatting sqref="DH91:DH92">
    <cfRule type="containsText" dxfId="27" priority="28" operator="containsText" text="OBRA CONFORME O PREVISTO">
      <formula>NOT(ISERROR(SEARCH("OBRA CONFORME O PREVISTO",DH91)))</formula>
    </cfRule>
  </conditionalFormatting>
  <conditionalFormatting sqref="DH99:DH100">
    <cfRule type="containsText" dxfId="26" priority="23" operator="containsText" text="ADIANTADA">
      <formula>NOT(ISERROR(SEARCH("ADIANTADA",DH99)))</formula>
    </cfRule>
    <cfRule type="containsText" dxfId="25" priority="24" operator="containsText" text="ATRASADA">
      <formula>NOT(ISERROR(SEARCH("ATRASADA",DH99)))</formula>
    </cfRule>
    <cfRule type="containsText" dxfId="24" priority="25" operator="containsText" text="A INICIAR">
      <formula>NOT(ISERROR(SEARCH("A INICIAR",DH99)))</formula>
    </cfRule>
    <cfRule type="containsText" dxfId="23" priority="26" operator="containsText" text="NO PRAZO">
      <formula>NOT(ISERROR(SEARCH("NO PRAZO",DH99)))</formula>
    </cfRule>
    <cfRule type="containsText" dxfId="22" priority="27" operator="containsText" text="CONCLUÍDA">
      <formula>NOT(ISERROR(SEARCH("CONCLUÍDA",DH99)))</formula>
    </cfRule>
  </conditionalFormatting>
  <conditionalFormatting sqref="DH99:DH100">
    <cfRule type="containsText" dxfId="21" priority="22" operator="containsText" text="OBRA CONFORME O PREVISTO">
      <formula>NOT(ISERROR(SEARCH("OBRA CONFORME O PREVISTO",DH99)))</formula>
    </cfRule>
  </conditionalFormatting>
  <conditionalFormatting sqref="J85:J86 L85:L86">
    <cfRule type="containsText" dxfId="20" priority="12" operator="containsText" text="NÃO ENVIADO APÓS OBJEÇÃO">
      <formula>NOT(ISERROR(SEARCH("NÃO ENVIADO APÓS OBJEÇÃO",J85)))</formula>
    </cfRule>
    <cfRule type="containsText" dxfId="19" priority="13" operator="containsText" text="EM ANÁLISE NO MT">
      <formula>NOT(ISERROR(SEARCH("EM ANÁLISE NO MT",J85)))</formula>
    </cfRule>
    <cfRule type="containsText" dxfId="18" priority="14" operator="containsText" text="PUBLICADO">
      <formula>NOT(ISERROR(SEARCH("PUBLICADO",J85)))</formula>
    </cfRule>
    <cfRule type="containsText" dxfId="17" priority="15" operator="containsText" text="NÃO SE APLICA">
      <formula>NOT(ISERROR(SEARCH("NÃO SE APLICA",J85)))</formula>
    </cfRule>
    <cfRule type="containsText" dxfId="16" priority="16" operator="containsText" text="AGUARDANDO ÓRGÃO AMBIENTAL">
      <formula>NOT(ISERROR(SEARCH("AGUARDANDO ÓRGÃO AMBIENTAL",J85)))</formula>
    </cfRule>
    <cfRule type="containsText" dxfId="15" priority="17" operator="containsText" text="LICENCIADA">
      <formula>NOT(ISERROR(SEARCH("LICENCIADA",J85)))</formula>
    </cfRule>
    <cfRule type="containsText" dxfId="14" priority="18" operator="containsText" text="EM ELABORAÇÃO">
      <formula>NOT(ISERROR(SEARCH("EM ELABORAÇÃO",J85)))</formula>
    </cfRule>
    <cfRule type="containsText" dxfId="13" priority="19" operator="containsText" text="NÃO REAPRESENTADO APÓS OBJEÇÃO">
      <formula>NOT(ISERROR(SEARCH("NÃO REAPRESENTADO APÓS OBJEÇÃO",J85)))</formula>
    </cfRule>
    <cfRule type="containsText" dxfId="12" priority="20" operator="containsText" text="EM ANÁLISE NA ANTT">
      <formula>NOT(ISERROR(SEARCH("EM ANÁLISE NA ANTT",J85)))</formula>
    </cfRule>
    <cfRule type="containsText" dxfId="11" priority="21" operator="containsText" text="APROVADO">
      <formula>NOT(ISERROR(SEARCH("APROVADO",J85)))</formula>
    </cfRule>
  </conditionalFormatting>
  <conditionalFormatting sqref="K85:K86">
    <cfRule type="containsText" dxfId="10" priority="2" operator="containsText" text="NÃO ENVIADO APÓS OBJEÇÃO">
      <formula>NOT(ISERROR(SEARCH("NÃO ENVIADO APÓS OBJEÇÃO",K85)))</formula>
    </cfRule>
    <cfRule type="containsText" dxfId="9" priority="3" operator="containsText" text="EM ANÁLISE NO MT">
      <formula>NOT(ISERROR(SEARCH("EM ANÁLISE NO MT",K85)))</formula>
    </cfRule>
    <cfRule type="containsText" dxfId="8" priority="4" operator="containsText" text="PUBLICADO">
      <formula>NOT(ISERROR(SEARCH("PUBLICADO",K85)))</formula>
    </cfRule>
    <cfRule type="containsText" dxfId="7" priority="5" operator="containsText" text="NÃO SE APLICA">
      <formula>NOT(ISERROR(SEARCH("NÃO SE APLICA",K85)))</formula>
    </cfRule>
    <cfRule type="containsText" dxfId="6" priority="6" operator="containsText" text="AGUARDANDO ÓRGÃO AMBIENTAL">
      <formula>NOT(ISERROR(SEARCH("AGUARDANDO ÓRGÃO AMBIENTAL",K85)))</formula>
    </cfRule>
    <cfRule type="containsText" dxfId="5" priority="7" operator="containsText" text="LICENCIADA">
      <formula>NOT(ISERROR(SEARCH("LICENCIADA",K85)))</formula>
    </cfRule>
    <cfRule type="containsText" dxfId="4" priority="8" operator="containsText" text="EM ELABORAÇÃO">
      <formula>NOT(ISERROR(SEARCH("EM ELABORAÇÃO",K85)))</formula>
    </cfRule>
    <cfRule type="containsText" dxfId="3" priority="9" operator="containsText" text="NÃO REAPRESENTADO APÓS OBJEÇÃO">
      <formula>NOT(ISERROR(SEARCH("NÃO REAPRESENTADO APÓS OBJEÇÃO",K85)))</formula>
    </cfRule>
    <cfRule type="containsText" dxfId="2" priority="10" operator="containsText" text="EM ANÁLISE NA ANTT">
      <formula>NOT(ISERROR(SEARCH("EM ANÁLISE NA ANTT",K85)))</formula>
    </cfRule>
    <cfRule type="containsText" dxfId="1" priority="11" operator="containsText" text="APROVADO">
      <formula>NOT(ISERROR(SEARCH("APROVADO",K85)))</formula>
    </cfRule>
  </conditionalFormatting>
  <conditionalFormatting sqref="J85:L86">
    <cfRule type="containsText" dxfId="0" priority="1" operator="containsText" text="NÃO APRESENTADO">
      <formula>NOT(ISERROR(SEARCH("NÃO APRESENTADO",J85)))</formula>
    </cfRule>
  </conditionalFormatting>
  <pageMargins left="0.31496062992125984" right="0.31496062992125984" top="0.78740157480314965" bottom="0.78740157480314965" header="0.31496062992125984" footer="0.31496062992125984"/>
  <pageSetup paperSize="8" scale="35" orientation="landscape" r:id="rId1"/>
  <headerFooter>
    <oddFooter>Página &amp;P de &amp;N</oddFooter>
  </headerFooter>
  <rowBreaks count="3" manualBreakCount="3">
    <brk id="36" max="89" man="1"/>
    <brk id="66" max="89" man="1"/>
    <brk id="96" max="16383" man="1"/>
  </rowBreaks>
  <colBreaks count="4" manualBreakCount="4">
    <brk id="30" max="146" man="1"/>
    <brk id="49" max="146" man="1"/>
    <brk id="75" max="146" man="1"/>
    <brk id="1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O10"/>
  <sheetViews>
    <sheetView topLeftCell="A4" workbookViewId="0">
      <selection activeCell="I7" sqref="I7"/>
    </sheetView>
  </sheetViews>
  <sheetFormatPr defaultRowHeight="15" x14ac:dyDescent="0.25"/>
  <cols>
    <col min="3" max="3" width="32" customWidth="1"/>
    <col min="4" max="4" width="4.42578125" bestFit="1" customWidth="1"/>
    <col min="5" max="5" width="7.5703125" bestFit="1" customWidth="1"/>
    <col min="6" max="6" width="9.85546875" bestFit="1" customWidth="1"/>
    <col min="7" max="7" width="8.85546875" bestFit="1" customWidth="1"/>
    <col min="8" max="8" width="8.42578125" bestFit="1" customWidth="1"/>
    <col min="9" max="9" width="8.5703125" bestFit="1" customWidth="1"/>
    <col min="10" max="10" width="17" bestFit="1" customWidth="1"/>
    <col min="11" max="11" width="11.28515625" bestFit="1" customWidth="1"/>
    <col min="12" max="12" width="23" bestFit="1" customWidth="1"/>
    <col min="13" max="13" width="10.140625" bestFit="1" customWidth="1"/>
    <col min="14" max="14" width="12.28515625" bestFit="1" customWidth="1"/>
    <col min="15" max="15" width="12" bestFit="1" customWidth="1"/>
    <col min="16" max="17" width="12.28515625" bestFit="1" customWidth="1"/>
    <col min="19" max="21" width="12.28515625" bestFit="1" customWidth="1"/>
    <col min="22" max="22" width="11.28515625" bestFit="1" customWidth="1"/>
    <col min="23" max="23" width="23" bestFit="1" customWidth="1"/>
    <col min="24" max="24" width="12.28515625" bestFit="1" customWidth="1"/>
    <col min="25" max="25" width="94" bestFit="1" customWidth="1"/>
    <col min="26" max="26" width="72.140625" bestFit="1" customWidth="1"/>
    <col min="27" max="28" width="12.28515625" bestFit="1" customWidth="1"/>
    <col min="29" max="30" width="13.7109375" bestFit="1" customWidth="1"/>
    <col min="31" max="31" width="12.28515625" bestFit="1" customWidth="1"/>
    <col min="33" max="34" width="10.140625" bestFit="1" customWidth="1"/>
  </cols>
  <sheetData>
    <row r="3" spans="2:41" ht="15.75" thickBot="1" x14ac:dyDescent="0.3"/>
    <row r="4" spans="2:41" x14ac:dyDescent="0.25">
      <c r="B4" s="247" t="s">
        <v>3</v>
      </c>
      <c r="C4" s="243" t="s">
        <v>2</v>
      </c>
      <c r="D4" s="243" t="s">
        <v>58</v>
      </c>
      <c r="E4" s="243" t="s">
        <v>59</v>
      </c>
      <c r="F4" s="243" t="s">
        <v>7</v>
      </c>
      <c r="G4" s="243" t="s">
        <v>8</v>
      </c>
      <c r="H4" s="243" t="s">
        <v>60</v>
      </c>
      <c r="I4" s="243"/>
      <c r="J4" s="243" t="s">
        <v>61</v>
      </c>
      <c r="K4" s="243" t="s">
        <v>0</v>
      </c>
      <c r="L4" s="243"/>
      <c r="M4" s="243"/>
      <c r="N4" s="243"/>
      <c r="O4" s="243" t="s">
        <v>1</v>
      </c>
      <c r="P4" s="243"/>
      <c r="Q4" s="243"/>
      <c r="R4" s="243"/>
      <c r="S4" s="243"/>
      <c r="T4" s="243"/>
      <c r="U4" s="243"/>
      <c r="V4" s="243" t="s">
        <v>5</v>
      </c>
      <c r="W4" s="243"/>
      <c r="X4" s="243"/>
      <c r="Y4" s="243"/>
      <c r="Z4" s="243" t="s">
        <v>62</v>
      </c>
      <c r="AA4" s="243" t="s">
        <v>63</v>
      </c>
      <c r="AB4" s="243"/>
      <c r="AC4" s="243"/>
      <c r="AD4" s="243"/>
      <c r="AE4" s="243"/>
      <c r="AF4" s="243"/>
      <c r="AG4" s="243" t="s">
        <v>6</v>
      </c>
      <c r="AH4" s="243"/>
      <c r="AI4" s="244"/>
    </row>
    <row r="5" spans="2:41" ht="102.75" thickBot="1" x14ac:dyDescent="0.3">
      <c r="B5" s="248"/>
      <c r="C5" s="246"/>
      <c r="D5" s="245"/>
      <c r="E5" s="245"/>
      <c r="F5" s="245"/>
      <c r="G5" s="245"/>
      <c r="H5" s="32" t="s">
        <v>64</v>
      </c>
      <c r="I5" s="32" t="s">
        <v>65</v>
      </c>
      <c r="J5" s="245"/>
      <c r="K5" s="32" t="s">
        <v>4</v>
      </c>
      <c r="L5" s="32" t="s">
        <v>66</v>
      </c>
      <c r="M5" s="32" t="s">
        <v>67</v>
      </c>
      <c r="N5" s="32" t="s">
        <v>68</v>
      </c>
      <c r="O5" s="32" t="s">
        <v>4</v>
      </c>
      <c r="P5" s="32" t="s">
        <v>69</v>
      </c>
      <c r="Q5" s="32" t="s">
        <v>70</v>
      </c>
      <c r="R5" s="32" t="s">
        <v>71</v>
      </c>
      <c r="S5" s="32" t="s">
        <v>72</v>
      </c>
      <c r="T5" s="32" t="s">
        <v>73</v>
      </c>
      <c r="U5" s="32" t="s">
        <v>74</v>
      </c>
      <c r="V5" s="32" t="s">
        <v>4</v>
      </c>
      <c r="W5" s="32" t="s">
        <v>75</v>
      </c>
      <c r="X5" s="32" t="s">
        <v>76</v>
      </c>
      <c r="Y5" s="32" t="s">
        <v>77</v>
      </c>
      <c r="Z5" s="246"/>
      <c r="AA5" s="32" t="s">
        <v>78</v>
      </c>
      <c r="AB5" s="32" t="s">
        <v>79</v>
      </c>
      <c r="AC5" s="32" t="s">
        <v>80</v>
      </c>
      <c r="AD5" s="32" t="s">
        <v>81</v>
      </c>
      <c r="AE5" s="32" t="s">
        <v>82</v>
      </c>
      <c r="AF5" s="32" t="s">
        <v>83</v>
      </c>
      <c r="AG5" s="32" t="s">
        <v>84</v>
      </c>
      <c r="AH5" s="32" t="s">
        <v>85</v>
      </c>
      <c r="AI5" s="33" t="s">
        <v>86</v>
      </c>
    </row>
    <row r="6" spans="2:41" s="34" customFormat="1" ht="20.100000000000001" customHeight="1" x14ac:dyDescent="0.25">
      <c r="B6" s="35" t="s">
        <v>87</v>
      </c>
      <c r="C6" s="36" t="s">
        <v>88</v>
      </c>
      <c r="D6" s="37"/>
      <c r="E6" s="38"/>
      <c r="F6" s="39"/>
      <c r="G6" s="39"/>
      <c r="H6" s="37"/>
      <c r="I6" s="37"/>
      <c r="J6" s="40"/>
      <c r="K6" s="37"/>
      <c r="L6" s="37"/>
      <c r="M6" s="37"/>
      <c r="N6" s="37"/>
      <c r="O6" s="41"/>
      <c r="P6" s="37"/>
      <c r="Q6" s="37"/>
      <c r="R6" s="37"/>
      <c r="S6" s="37"/>
      <c r="T6" s="37"/>
      <c r="U6" s="40"/>
      <c r="V6" s="37"/>
      <c r="W6" s="37"/>
      <c r="X6" s="37" t="s">
        <v>89</v>
      </c>
      <c r="Y6" s="37"/>
      <c r="Z6" s="42"/>
      <c r="AA6" s="37"/>
      <c r="AB6" s="37"/>
      <c r="AC6" s="37"/>
      <c r="AD6" s="37"/>
      <c r="AE6" s="37"/>
      <c r="AF6" s="37"/>
      <c r="AG6" s="43"/>
      <c r="AH6" s="43"/>
      <c r="AI6" s="44"/>
      <c r="AM6" s="2"/>
      <c r="AN6" s="2"/>
      <c r="AO6" s="2"/>
    </row>
    <row r="7" spans="2:41" s="34" customFormat="1" ht="20.100000000000001" customHeight="1" x14ac:dyDescent="0.25">
      <c r="B7" s="35" t="s">
        <v>90</v>
      </c>
      <c r="C7" s="45" t="s">
        <v>91</v>
      </c>
      <c r="D7" s="37"/>
      <c r="E7" s="38"/>
      <c r="F7" s="39"/>
      <c r="G7" s="39"/>
      <c r="H7" s="37"/>
      <c r="I7" s="37"/>
      <c r="J7" s="40"/>
      <c r="K7" s="37"/>
      <c r="L7" s="37"/>
      <c r="M7" s="37"/>
      <c r="N7" s="37"/>
      <c r="O7" s="41"/>
      <c r="P7" s="37"/>
      <c r="Q7" s="37"/>
      <c r="R7" s="37"/>
      <c r="S7" s="37"/>
      <c r="T7" s="37"/>
      <c r="U7" s="40"/>
      <c r="V7" s="37"/>
      <c r="W7" s="37"/>
      <c r="X7" s="37" t="s">
        <v>89</v>
      </c>
      <c r="Y7" s="37"/>
      <c r="Z7" s="42"/>
      <c r="AA7" s="37"/>
      <c r="AB7" s="37"/>
      <c r="AC7" s="37"/>
      <c r="AD7" s="37"/>
      <c r="AE7" s="37"/>
      <c r="AF7" s="37"/>
      <c r="AG7" s="43"/>
      <c r="AH7" s="43"/>
      <c r="AI7" s="44"/>
    </row>
    <row r="8" spans="2:41" ht="51" x14ac:dyDescent="0.25">
      <c r="B8" s="8" t="s">
        <v>32</v>
      </c>
      <c r="C8" s="9" t="s">
        <v>33</v>
      </c>
      <c r="D8" s="10" t="s">
        <v>34</v>
      </c>
      <c r="E8" s="11" t="s">
        <v>35</v>
      </c>
      <c r="F8" s="12" t="s">
        <v>36</v>
      </c>
      <c r="G8" s="12" t="s">
        <v>36</v>
      </c>
      <c r="H8" s="13" t="s">
        <v>37</v>
      </c>
      <c r="I8" s="13" t="s">
        <v>37</v>
      </c>
      <c r="J8" s="13" t="s">
        <v>38</v>
      </c>
      <c r="K8" s="10" t="s">
        <v>39</v>
      </c>
      <c r="L8" s="14" t="s">
        <v>40</v>
      </c>
      <c r="M8" s="14">
        <v>41773</v>
      </c>
      <c r="N8" s="13" t="s">
        <v>41</v>
      </c>
      <c r="O8" s="13" t="s">
        <v>42</v>
      </c>
      <c r="P8" s="14">
        <v>41843</v>
      </c>
      <c r="Q8" s="13" t="s">
        <v>43</v>
      </c>
      <c r="R8" s="15" t="s">
        <v>44</v>
      </c>
      <c r="S8" s="15" t="s">
        <v>44</v>
      </c>
      <c r="T8" s="14">
        <f>P8+90</f>
        <v>41933</v>
      </c>
      <c r="U8" s="13" t="s">
        <v>41</v>
      </c>
      <c r="V8" s="10" t="s">
        <v>39</v>
      </c>
      <c r="W8" s="10" t="s">
        <v>45</v>
      </c>
      <c r="X8" s="16">
        <v>42018</v>
      </c>
      <c r="Y8" s="10" t="s">
        <v>46</v>
      </c>
      <c r="Z8" s="9" t="s">
        <v>41</v>
      </c>
      <c r="AA8" s="13">
        <v>2</v>
      </c>
      <c r="AB8" s="10"/>
      <c r="AC8" s="10" t="s">
        <v>47</v>
      </c>
      <c r="AD8" s="10" t="s">
        <v>48</v>
      </c>
      <c r="AE8" s="13">
        <v>50</v>
      </c>
      <c r="AF8" s="17" t="s">
        <v>49</v>
      </c>
      <c r="AG8" s="14">
        <v>42064</v>
      </c>
      <c r="AH8" s="14">
        <f>AG8+365</f>
        <v>42429</v>
      </c>
      <c r="AI8" s="18" t="s">
        <v>50</v>
      </c>
    </row>
    <row r="9" spans="2:41" ht="25.5" x14ac:dyDescent="0.25">
      <c r="B9" s="8" t="s">
        <v>51</v>
      </c>
      <c r="C9" s="9" t="s">
        <v>52</v>
      </c>
      <c r="D9" s="10"/>
      <c r="E9" s="19"/>
      <c r="F9" s="20"/>
      <c r="G9" s="20"/>
      <c r="H9" s="10"/>
      <c r="I9" s="10"/>
      <c r="J9" s="13"/>
      <c r="K9" s="10"/>
      <c r="L9" s="14"/>
      <c r="M9" s="13"/>
      <c r="N9" s="13"/>
      <c r="O9" s="13"/>
      <c r="P9" s="14"/>
      <c r="Q9" s="21"/>
      <c r="R9" s="10"/>
      <c r="S9" s="10"/>
      <c r="T9" s="10"/>
      <c r="U9" s="13"/>
      <c r="V9" s="10"/>
      <c r="W9" s="10"/>
      <c r="X9" s="16"/>
      <c r="Y9" s="10"/>
      <c r="Z9" s="9"/>
      <c r="AA9" s="13"/>
      <c r="AB9" s="10"/>
      <c r="AC9" s="10"/>
      <c r="AD9" s="10"/>
      <c r="AE9" s="13"/>
      <c r="AF9" s="17"/>
      <c r="AG9" s="14"/>
      <c r="AH9" s="14"/>
      <c r="AI9" s="22"/>
    </row>
    <row r="10" spans="2:41" ht="51.75" thickBot="1" x14ac:dyDescent="0.3">
      <c r="B10" s="23" t="s">
        <v>53</v>
      </c>
      <c r="C10" s="24" t="s">
        <v>33</v>
      </c>
      <c r="D10" s="25" t="s">
        <v>34</v>
      </c>
      <c r="E10" s="26" t="s">
        <v>35</v>
      </c>
      <c r="F10" s="27" t="s">
        <v>36</v>
      </c>
      <c r="G10" s="27" t="s">
        <v>36</v>
      </c>
      <c r="H10" s="28" t="s">
        <v>37</v>
      </c>
      <c r="I10" s="28" t="s">
        <v>37</v>
      </c>
      <c r="J10" s="28" t="s">
        <v>38</v>
      </c>
      <c r="K10" s="25" t="s">
        <v>39</v>
      </c>
      <c r="L10" s="29" t="s">
        <v>40</v>
      </c>
      <c r="M10" s="30">
        <v>41773</v>
      </c>
      <c r="N10" s="25" t="s">
        <v>41</v>
      </c>
      <c r="O10" s="25" t="s">
        <v>54</v>
      </c>
      <c r="P10" s="30" t="s">
        <v>41</v>
      </c>
      <c r="Q10" s="25" t="s">
        <v>41</v>
      </c>
      <c r="R10" s="29" t="s">
        <v>41</v>
      </c>
      <c r="S10" s="30" t="s">
        <v>41</v>
      </c>
      <c r="T10" s="30" t="s">
        <v>41</v>
      </c>
      <c r="U10" s="25" t="s">
        <v>41</v>
      </c>
      <c r="V10" s="25" t="s">
        <v>39</v>
      </c>
      <c r="W10" s="29" t="s">
        <v>41</v>
      </c>
      <c r="X10" s="30" t="s">
        <v>41</v>
      </c>
      <c r="Y10" s="28" t="s">
        <v>55</v>
      </c>
      <c r="Z10" s="28" t="s">
        <v>41</v>
      </c>
      <c r="AA10" s="25" t="s">
        <v>41</v>
      </c>
      <c r="AB10" s="25" t="s">
        <v>41</v>
      </c>
      <c r="AC10" s="25" t="s">
        <v>47</v>
      </c>
      <c r="AD10" s="25" t="s">
        <v>56</v>
      </c>
      <c r="AE10" s="25" t="s">
        <v>41</v>
      </c>
      <c r="AF10" s="28" t="s">
        <v>49</v>
      </c>
      <c r="AG10" s="30">
        <v>42430</v>
      </c>
      <c r="AH10" s="30">
        <f>AG10+91</f>
        <v>42521</v>
      </c>
      <c r="AI10" s="31" t="s">
        <v>57</v>
      </c>
    </row>
  </sheetData>
  <mergeCells count="14">
    <mergeCell ref="G4:G5"/>
    <mergeCell ref="B4:B5"/>
    <mergeCell ref="C4:C5"/>
    <mergeCell ref="D4:D5"/>
    <mergeCell ref="E4:E5"/>
    <mergeCell ref="F4:F5"/>
    <mergeCell ref="AA4:AF4"/>
    <mergeCell ref="AG4:AI4"/>
    <mergeCell ref="H4:I4"/>
    <mergeCell ref="J4:J5"/>
    <mergeCell ref="K4:N4"/>
    <mergeCell ref="O4:U4"/>
    <mergeCell ref="V4:Y4"/>
    <mergeCell ref="Z4:Z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Rodovia do Aço</vt:lpstr>
      <vt:lpstr>Plan1</vt:lpstr>
      <vt:lpstr>'Rodovia do Aço'!Area_de_impressao</vt:lpstr>
      <vt:lpstr>'Rodovia do Aço'!Titulos_de_impressao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Franco - BRVias</dc:creator>
  <cp:lastModifiedBy>Bruno de Sa Matias</cp:lastModifiedBy>
  <cp:lastPrinted>2014-10-02T16:47:47Z</cp:lastPrinted>
  <dcterms:created xsi:type="dcterms:W3CDTF">2012-04-02T13:28:50Z</dcterms:created>
  <dcterms:modified xsi:type="dcterms:W3CDTF">2018-10-23T11:32:06Z</dcterms:modified>
</cp:coreProperties>
</file>