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icius-a.vieira\Desktop\TCU\"/>
    </mc:Choice>
  </mc:AlternateContent>
  <xr:revisionPtr revIDLastSave="0" documentId="13_ncr:1_{75F8CB42-55D8-4D3D-9B57-E89AD43FB720}" xr6:coauthVersionLast="47" xr6:coauthVersionMax="47" xr10:uidLastSave="{00000000-0000-0000-0000-000000000000}"/>
  <bookViews>
    <workbookView xWindow="-120" yWindow="-120" windowWidth="29040" windowHeight="16440" tabRatio="590" xr2:uid="{00000000-000D-0000-FFFF-FFFF00000000}"/>
  </bookViews>
  <sheets>
    <sheet name="Planejamento 9º ano - ANTT" sheetId="2" r:id="rId1"/>
  </sheets>
  <definedNames>
    <definedName name="_xlnm._FilterDatabase" localSheetId="0" hidden="1">'Planejamento 9º ano - ANTT'!$A$6:$BX$68</definedName>
    <definedName name="_xlnm.Print_Area" localSheetId="0">'Planejamento 9º ano - ANTT'!$B$1:$BK$89</definedName>
    <definedName name="_xlnm.Print_Titles" localSheetId="0">'Planejamento 9º ano - ANTT'!$B:$C,'Planejamento 9º ano - ANTT'!$1:$6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66" i="2" l="1"/>
  <c r="AU66" i="2" s="1"/>
  <c r="AS63" i="2"/>
  <c r="AS65" i="2" s="1"/>
  <c r="AS67" i="2" s="1"/>
  <c r="R49" i="2"/>
  <c r="AW50" i="2" s="1"/>
  <c r="R41" i="2"/>
  <c r="AU49" i="2" l="1"/>
  <c r="O71" i="2" l="1"/>
  <c r="O67" i="2"/>
  <c r="O65" i="2"/>
  <c r="O63" i="2"/>
  <c r="O61" i="2"/>
  <c r="O59" i="2"/>
  <c r="O57" i="2"/>
  <c r="O53" i="2"/>
  <c r="O49" i="2"/>
  <c r="O45" i="2"/>
  <c r="O41" i="2"/>
  <c r="O37" i="2"/>
  <c r="O23" i="2"/>
  <c r="O21" i="2"/>
  <c r="O19" i="2"/>
  <c r="O17" i="2"/>
  <c r="O15" i="2"/>
  <c r="O13" i="2"/>
  <c r="O11" i="2"/>
  <c r="O9" i="2"/>
  <c r="O29" i="2"/>
  <c r="O27" i="2"/>
  <c r="O33" i="2"/>
  <c r="G27" i="2"/>
  <c r="R27" i="2" s="1"/>
  <c r="AV28" i="2"/>
  <c r="AT28" i="2"/>
  <c r="AV27" i="2"/>
  <c r="AT27" i="2"/>
  <c r="AU27" i="2" s="1"/>
  <c r="G29" i="2" l="1"/>
  <c r="AW27" i="2"/>
  <c r="AW28" i="2" s="1"/>
  <c r="AU28" i="2"/>
  <c r="AV68" i="2" l="1"/>
  <c r="AT68" i="2"/>
  <c r="AU68" i="2" s="1"/>
  <c r="AV67" i="2"/>
  <c r="AW67" i="2" s="1"/>
  <c r="AT67" i="2"/>
  <c r="AU67" i="2" s="1"/>
  <c r="AV66" i="2"/>
  <c r="AV65" i="2"/>
  <c r="AW65" i="2" s="1"/>
  <c r="AT65" i="2"/>
  <c r="AU65" i="2" s="1"/>
  <c r="AV64" i="2"/>
  <c r="AT64" i="2"/>
  <c r="AU64" i="2" s="1"/>
  <c r="AV63" i="2"/>
  <c r="AW63" i="2" s="1"/>
  <c r="AT63" i="2"/>
  <c r="AU63" i="2" s="1"/>
  <c r="AV62" i="2"/>
  <c r="AT62" i="2"/>
  <c r="AU62" i="2" s="1"/>
  <c r="AV61" i="2"/>
  <c r="AW61" i="2" s="1"/>
  <c r="AT61" i="2"/>
  <c r="AU61" i="2" s="1"/>
  <c r="AV60" i="2"/>
  <c r="AT60" i="2"/>
  <c r="AU60" i="2" s="1"/>
  <c r="AV59" i="2"/>
  <c r="AW59" i="2" s="1"/>
  <c r="AT59" i="2"/>
  <c r="AU59" i="2" s="1"/>
  <c r="AV58" i="2"/>
  <c r="AT58" i="2"/>
  <c r="AU58" i="2" s="1"/>
  <c r="AV57" i="2"/>
  <c r="AW57" i="2" s="1"/>
  <c r="AT57" i="2"/>
  <c r="AU57" i="2" s="1"/>
  <c r="AW68" i="2" l="1"/>
  <c r="AW64" i="2"/>
  <c r="AW58" i="2"/>
  <c r="AW60" i="2"/>
  <c r="AW66" i="2"/>
  <c r="AW62" i="2"/>
  <c r="R59" i="2" l="1"/>
  <c r="R57" i="2"/>
  <c r="AV72" i="2"/>
  <c r="AV71" i="2"/>
  <c r="AW71" i="2" s="1"/>
  <c r="AV30" i="2"/>
  <c r="AV29" i="2"/>
  <c r="AW29" i="2" s="1"/>
  <c r="AV54" i="2"/>
  <c r="AV53" i="2"/>
  <c r="AW53" i="2" s="1"/>
  <c r="AV50" i="2"/>
  <c r="AT50" i="2"/>
  <c r="AU50" i="2" s="1"/>
  <c r="AT49" i="2"/>
  <c r="AV46" i="2"/>
  <c r="AT46" i="2"/>
  <c r="AU46" i="2" s="1"/>
  <c r="R45" i="2"/>
  <c r="AW30" i="2" l="1"/>
  <c r="AW54" i="2"/>
  <c r="AW72" i="2"/>
  <c r="AT45" i="2"/>
  <c r="AU45" i="2" s="1"/>
  <c r="AV45" i="2"/>
  <c r="AV49" i="2"/>
  <c r="AW49" i="2" s="1"/>
  <c r="R37" i="2"/>
  <c r="AV38" i="2"/>
  <c r="AT38" i="2"/>
  <c r="AU38" i="2" s="1"/>
  <c r="AV37" i="2"/>
  <c r="AW37" i="2" s="1"/>
  <c r="AT37" i="2"/>
  <c r="AU37" i="2" s="1"/>
  <c r="R33" i="2"/>
  <c r="R71" i="2"/>
  <c r="R53" i="2"/>
  <c r="R29" i="2"/>
  <c r="AW38" i="2" l="1"/>
  <c r="AW45" i="2"/>
  <c r="AW46" i="2" s="1"/>
  <c r="AV34" i="2"/>
  <c r="AT34" i="2"/>
  <c r="AU34" i="2" s="1"/>
  <c r="AV33" i="2"/>
  <c r="AW33" i="2" s="1"/>
  <c r="AT33" i="2"/>
  <c r="AU33" i="2" s="1"/>
  <c r="AW34" i="2" l="1"/>
  <c r="AT42" i="2"/>
  <c r="AU42" i="2" s="1"/>
  <c r="AV42" i="2"/>
  <c r="AV9" i="2"/>
  <c r="AV15" i="2"/>
  <c r="AV18" i="2"/>
  <c r="AV23" i="2"/>
  <c r="AV21" i="2"/>
  <c r="AV19" i="2"/>
  <c r="AV17" i="2"/>
  <c r="AV13" i="2"/>
  <c r="AV11" i="2"/>
  <c r="AV24" i="2"/>
  <c r="AV22" i="2"/>
  <c r="AV20" i="2"/>
  <c r="AV16" i="2"/>
  <c r="AV14" i="2"/>
  <c r="AV12" i="2"/>
  <c r="AV10" i="2"/>
  <c r="AT24" i="2" l="1"/>
  <c r="AT23" i="2"/>
  <c r="AU23" i="2" s="1"/>
  <c r="AT22" i="2"/>
  <c r="AU22" i="2" s="1"/>
  <c r="AT21" i="2"/>
  <c r="AU21" i="2" s="1"/>
  <c r="AT20" i="2"/>
  <c r="AU20" i="2" s="1"/>
  <c r="AT19" i="2"/>
  <c r="AU19" i="2" s="1"/>
  <c r="AT18" i="2"/>
  <c r="AU18" i="2" s="1"/>
  <c r="AT17" i="2"/>
  <c r="AU17" i="2" s="1"/>
  <c r="AT16" i="2"/>
  <c r="AU16" i="2" s="1"/>
  <c r="AT15" i="2"/>
  <c r="AU15" i="2" s="1"/>
  <c r="AT14" i="2"/>
  <c r="AU14" i="2" s="1"/>
  <c r="AT13" i="2"/>
  <c r="AU13" i="2" s="1"/>
  <c r="AT12" i="2"/>
  <c r="AU12" i="2" s="1"/>
  <c r="AT11" i="2"/>
  <c r="AU11" i="2" s="1"/>
  <c r="AT10" i="2"/>
  <c r="AU10" i="2" s="1"/>
  <c r="AT9" i="2"/>
  <c r="AU9" i="2" s="1"/>
  <c r="AU24" i="2"/>
  <c r="AW23" i="2"/>
  <c r="AW24" i="2" s="1"/>
  <c r="AW21" i="2"/>
  <c r="AW22" i="2" s="1"/>
  <c r="AW19" i="2"/>
  <c r="AW20" i="2" s="1"/>
  <c r="AW17" i="2"/>
  <c r="AW18" i="2" s="1"/>
  <c r="AW15" i="2"/>
  <c r="AW16" i="2" s="1"/>
  <c r="AW13" i="2"/>
  <c r="AW14" i="2" s="1"/>
  <c r="AW11" i="2"/>
  <c r="AW12" i="2" s="1"/>
  <c r="AW9" i="2"/>
  <c r="AW10" i="2" s="1"/>
  <c r="R23" i="2"/>
  <c r="R21" i="2"/>
  <c r="R19" i="2"/>
  <c r="R17" i="2"/>
  <c r="R15" i="2"/>
  <c r="R13" i="2"/>
  <c r="R11" i="2"/>
  <c r="R9" i="2"/>
  <c r="R67" i="2"/>
  <c r="R65" i="2"/>
  <c r="R63" i="2"/>
  <c r="R61" i="2"/>
  <c r="AT30" i="2"/>
  <c r="AU30" i="2" s="1"/>
  <c r="AT29" i="2"/>
  <c r="AU29" i="2" s="1"/>
  <c r="AT54" i="2"/>
  <c r="AU54" i="2" s="1"/>
  <c r="AT53" i="2"/>
  <c r="AU53" i="2" s="1"/>
  <c r="AT72" i="2"/>
  <c r="AU72" i="2" s="1"/>
  <c r="AT71" i="2"/>
  <c r="AU71" i="2" s="1"/>
  <c r="AV41" i="2" l="1"/>
  <c r="AW41" i="2" s="1"/>
  <c r="AW42" i="2" s="1"/>
  <c r="AT41" i="2"/>
  <c r="AU41" i="2" s="1"/>
</calcChain>
</file>

<file path=xl/sharedStrings.xml><?xml version="1.0" encoding="utf-8"?>
<sst xmlns="http://schemas.openxmlformats.org/spreadsheetml/2006/main" count="313" uniqueCount="134">
  <si>
    <t>DESCRIÇÃO</t>
  </si>
  <si>
    <t>5.1.3</t>
  </si>
  <si>
    <t>Ruas Laterais em Pista Simples</t>
  </si>
  <si>
    <t>-</t>
  </si>
  <si>
    <t>6.5.1.1</t>
  </si>
  <si>
    <t>Implantação das Edificações - Balanças Fixas</t>
  </si>
  <si>
    <t>KM INICIAL</t>
  </si>
  <si>
    <t>KM FINAL</t>
  </si>
  <si>
    <t>VALOR TOTAL DA OBRA (R$)</t>
  </si>
  <si>
    <t>SITUAÇÃO DA OBRA</t>
  </si>
  <si>
    <t>DURAÇÃO DA OBRA (DIAS)</t>
  </si>
  <si>
    <t>Não iniciada</t>
  </si>
  <si>
    <t>Não se aplica</t>
  </si>
  <si>
    <t>Concluída</t>
  </si>
  <si>
    <t>Publicado</t>
  </si>
  <si>
    <t>P.E.R</t>
  </si>
  <si>
    <t xml:space="preserve">SITUAÇÃO </t>
  </si>
  <si>
    <t>% ACUMULADO</t>
  </si>
  <si>
    <t>PROJETO</t>
  </si>
  <si>
    <t>AMBIENTAL</t>
  </si>
  <si>
    <t>DUP</t>
  </si>
  <si>
    <t>DATA INÍCIO</t>
  </si>
  <si>
    <t>DATA CONCLUSÃO</t>
  </si>
  <si>
    <t>%</t>
  </si>
  <si>
    <t>R$</t>
  </si>
  <si>
    <t>PREVISTO</t>
  </si>
  <si>
    <t>CONFORME PLANEJAMENTO</t>
  </si>
  <si>
    <t>EXECUTADO</t>
  </si>
  <si>
    <t>Deveria ter iniciado, mas não foi.</t>
  </si>
  <si>
    <t>Atrasada</t>
  </si>
  <si>
    <t>Inicada com real menor que previsto.</t>
  </si>
  <si>
    <t>No prazo</t>
  </si>
  <si>
    <t>Iniciada com real maior ou igual ao previsto.</t>
  </si>
  <si>
    <t>A iniciar</t>
  </si>
  <si>
    <t>Não iniciada, mas no prazo do TAC.</t>
  </si>
  <si>
    <t>6.3.2</t>
  </si>
  <si>
    <t>CRONOGRAMA PROPOSTO</t>
  </si>
  <si>
    <t>km 58+000 - Mairiporã/SP - Pista Norte - Fixa</t>
  </si>
  <si>
    <t>km 58+000 - Mairiporã/SP - Pista Sul - Fixa</t>
  </si>
  <si>
    <t>km 515+100 - Igarapé/MG - Pista Norte - Fixa</t>
  </si>
  <si>
    <t>km 515+200 - Igarapé/MG - Pista Sul - Fixa</t>
  </si>
  <si>
    <t>TOTAL</t>
  </si>
  <si>
    <t>7º ANO</t>
  </si>
  <si>
    <t>% Acumulado Atual da Obra até 7º ano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</si>
  <si>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</si>
  <si>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</si>
  <si>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</si>
  <si>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</si>
  <si>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</si>
  <si>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</si>
  <si>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</si>
  <si>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</si>
  <si>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</si>
  <si>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</si>
  <si>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</si>
  <si>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</si>
  <si>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9º ANO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</si>
  <si>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</si>
  <si>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</si>
  <si>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</si>
  <si>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</si>
  <si>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</si>
  <si>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</si>
  <si>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</si>
  <si>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</si>
  <si>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</si>
  <si>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</si>
  <si>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JAN/17</t>
  </si>
  <si>
    <t>FEV/17</t>
  </si>
  <si>
    <t>% Acumulado Atual da Obra até 9º ano</t>
  </si>
  <si>
    <t>Não enviado após objeção dia 02/09/15</t>
  </si>
  <si>
    <t>Atualização: 31/10/2015 - (Revisão 01 - 11/11/2015)</t>
  </si>
  <si>
    <t>6.3.2.7</t>
  </si>
  <si>
    <t>Sistema de Circuito Fechado de TV – CFTV</t>
  </si>
  <si>
    <t>Não iniciado</t>
  </si>
  <si>
    <t>Reposição e Atualização dos Equipamento e Sistemas</t>
  </si>
  <si>
    <t>PREVISTO A EXECUTAR NO 9º ANO</t>
  </si>
  <si>
    <t>6.9</t>
  </si>
  <si>
    <t>Veículos para fiscalização da ANTT</t>
  </si>
  <si>
    <t>Aquisição dos equipamentos e sistemas</t>
  </si>
  <si>
    <t>6.9.1</t>
  </si>
  <si>
    <t>1.2.5.3</t>
  </si>
  <si>
    <t>Passivos Ambientais</t>
  </si>
  <si>
    <t>km 59+100 Pista Norte</t>
  </si>
  <si>
    <t>Aprovado</t>
  </si>
  <si>
    <t>Licenciada</t>
  </si>
  <si>
    <t>ATRASADA</t>
  </si>
  <si>
    <t>1.2.5.3.60</t>
  </si>
  <si>
    <t>1.2.5.3.36</t>
  </si>
  <si>
    <t>km 635+950 Pista Norte</t>
  </si>
  <si>
    <t>1.2.5.3.38</t>
  </si>
  <si>
    <t>km 651+500 Pista Norte</t>
  </si>
  <si>
    <t>1.2.5.3.41</t>
  </si>
  <si>
    <t>km 689+000 Pista Norte</t>
  </si>
  <si>
    <t>1.2.5.3.16</t>
  </si>
  <si>
    <t>km 78+200 Pista Norte</t>
  </si>
  <si>
    <t>Aguardando revisão de projeto</t>
  </si>
  <si>
    <t>1.2.5.3.17</t>
  </si>
  <si>
    <t>km 495+100 Pista Sul</t>
  </si>
  <si>
    <t>1.2.5.3.57</t>
  </si>
  <si>
    <t>km 15+300 Pista Sul</t>
  </si>
  <si>
    <t>1.2.5.3.61</t>
  </si>
  <si>
    <t>km 63+200 Pista Norte</t>
  </si>
  <si>
    <t>REALIZADO ATÉ 8º ANO</t>
  </si>
  <si>
    <t>PREVISTO E EXECUTADO ATÉ FEVEREIRO/2017</t>
  </si>
  <si>
    <t>5.1.9</t>
  </si>
  <si>
    <t>Implantação de Trevos em Desnível, com Alças, em Pista Dupla - Parcial - 3 unidades</t>
  </si>
  <si>
    <t>5.1.9.1.2</t>
  </si>
  <si>
    <t>km 506+600 - São Joaquim de Bicas/MG</t>
  </si>
  <si>
    <t>5.1.11</t>
  </si>
  <si>
    <t>Implantação de Passagens em Desnível Inferior tipo Galeria</t>
  </si>
  <si>
    <t>5.1.11.1</t>
  </si>
  <si>
    <t>A definir</t>
  </si>
  <si>
    <t>Não enviado</t>
  </si>
  <si>
    <t>5.1.16</t>
  </si>
  <si>
    <t>Implantação de Defensas metálicas.</t>
  </si>
  <si>
    <t>208.681,00 m</t>
  </si>
  <si>
    <t>5.1.17</t>
  </si>
  <si>
    <t xml:space="preserve">Implantação de Barreiras de concreto. </t>
  </si>
  <si>
    <t>62.556,00 m</t>
  </si>
  <si>
    <t>5.2.2.1</t>
  </si>
  <si>
    <t>Execução de Terceiras Faixas - 88 km</t>
  </si>
  <si>
    <t>km 477 ao 490 Pista Norte e Pista Sul - 26 km</t>
  </si>
  <si>
    <t>km 690+500 - Lavras/MG - Pista Sul (REFORMA)</t>
  </si>
  <si>
    <t>km 844+500 - São Sebastião da Bela Vista/MG - Pista Norte (REFORMA)</t>
  </si>
  <si>
    <t>Aguardando Revisão do Projeto Executivo</t>
  </si>
  <si>
    <t>km 561+645 ao km  561+775 - Pista Norte - Itaguara/MG - 0,130 km</t>
  </si>
  <si>
    <t>16,870 km de Ruas Laterias - a definir</t>
  </si>
  <si>
    <t>5.1.3.</t>
  </si>
  <si>
    <t>Não enviado após objeção dia 22/08/15</t>
  </si>
  <si>
    <t>Aguardando licença</t>
  </si>
  <si>
    <t>FONTE: Baseado nas inexecuções apurada pela ANTT através do Parecer Técnico nº 165/2016/GEINV/SUINF, e nas Notas Técnicas da 9ª Revisão Ordinária e 9ª Revisão Extraordinária, nº 033/2016/GEINV/SUINF e nº 045/2016/GEINV/SUINF.</t>
  </si>
  <si>
    <t>Atualização: 05/01/2017</t>
  </si>
  <si>
    <t>Planejamento Anual 9º Ano de Concessão - 2016 / 2017 - (PER - 9ª RO / 9ª RE) - Rev 03_ Aprovado ANTT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</si>
</sst>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&quot;R$ &quot;#,##0_);[Red]\(&quot;R$ &quot;#,##0\)"/>
    <numFmt numFmtId="166" formatCode="&quot;R$ &quot;#,##0.00_);\(&quot;R$ &quot;#,##0.00\)"/>
    <numFmt numFmtId="167" formatCode="&quot;R$ &quot;#,##0.00_);[Red]\(&quot;R$ &quot;#,##0.00\)"/>
    <numFmt numFmtId="168" formatCode="_(* #,##0_);_(* \(#,##0\);_(* &quot;-&quot;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[$€]* #,##0.00_);_([$€]* \(#,##0.00\);_([$€]* &quot;-&quot;??_);_(@_)"/>
    <numFmt numFmtId="172" formatCode="_(&quot;Cr$&quot;* #,##0_);_(&quot;Cr$&quot;* \(#,##0\);_(&quot;Cr$&quot;* &quot;-&quot;_);_(@_)"/>
    <numFmt numFmtId="173" formatCode="&quot;$&quot;#.00"/>
    <numFmt numFmtId="174" formatCode="#.00"/>
    <numFmt numFmtId="175" formatCode="&quot;$&quot;#."/>
    <numFmt numFmtId="176" formatCode="%#.00"/>
    <numFmt numFmtId="177" formatCode="#,##0."/>
    <numFmt numFmtId="178" formatCode="#,##0.000"/>
    <numFmt numFmtId="179" formatCode="#,##0.0000000000000"/>
    <numFmt numFmtId="180" formatCode="[$-416]mmm\-yy;@"/>
    <numFmt numFmtId="181" formatCode="_(&quot;$&quot;* #,##0.00_);_(&quot;$&quot;* \(#,##0.00\);_(&quot;$&quot;* &quot;-&quot;??_);_(@_)"/>
    <numFmt numFmtId="182" formatCode="_(* #.##0.00_);_(* \(#.##0.00\);_(* &quot;-&quot;??_);_(@_)"/>
    <numFmt numFmtId="183" formatCode="_-* #,##0.00\ _€_-;\-* #,##0.00\ _€_-;_-* &quot;-&quot;??\ _€_-;_-@_-"/>
    <numFmt numFmtId="184" formatCode="#,##0&quot; Pts&quot;;[Red]\-#,##0&quot; Pts&quot;"/>
    <numFmt numFmtId="185" formatCode="d/m/yy;@"/>
    <numFmt numFmtId="186" formatCode="&quot;R$&quot;\ 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i/>
      <sz val="1"/>
      <color indexed="8"/>
      <name val="Courie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8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37" fontId="13" fillId="0" borderId="0"/>
    <xf numFmtId="0" fontId="14" fillId="0" borderId="0">
      <protection locked="0"/>
    </xf>
    <xf numFmtId="0" fontId="14" fillId="0" borderId="0">
      <protection locked="0"/>
    </xf>
    <xf numFmtId="4" fontId="15" fillId="0" borderId="0">
      <protection locked="0"/>
    </xf>
    <xf numFmtId="168" fontId="16" fillId="0" borderId="0" applyFont="0" applyFill="0" applyBorder="0" applyAlignment="0" applyProtection="0"/>
    <xf numFmtId="0" fontId="17" fillId="0" borderId="0"/>
    <xf numFmtId="173" fontId="15" fillId="0" borderId="0">
      <protection locked="0"/>
    </xf>
    <xf numFmtId="172" fontId="16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1" fontId="18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174" fontId="15" fillId="0" borderId="0">
      <protection locked="0"/>
    </xf>
    <xf numFmtId="4" fontId="15" fillId="0" borderId="0">
      <protection locked="0"/>
    </xf>
    <xf numFmtId="174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3" fontId="15" fillId="0" borderId="0">
      <protection locked="0"/>
    </xf>
    <xf numFmtId="175" fontId="15" fillId="0" borderId="0">
      <protection locked="0"/>
    </xf>
    <xf numFmtId="0" fontId="20" fillId="0" borderId="0"/>
    <xf numFmtId="0" fontId="4" fillId="0" borderId="0"/>
    <xf numFmtId="0" fontId="17" fillId="0" borderId="0"/>
    <xf numFmtId="176" fontId="15" fillId="0" borderId="0">
      <protection locked="0"/>
    </xf>
    <xf numFmtId="176" fontId="15" fillId="0" borderId="0">
      <protection locked="0"/>
    </xf>
    <xf numFmtId="4" fontId="15" fillId="0" borderId="0">
      <protection locked="0"/>
    </xf>
    <xf numFmtId="177" fontId="15" fillId="0" borderId="0">
      <protection locked="0"/>
    </xf>
    <xf numFmtId="0" fontId="15" fillId="0" borderId="34">
      <protection locked="0"/>
    </xf>
    <xf numFmtId="0" fontId="15" fillId="0" borderId="34">
      <protection locked="0"/>
    </xf>
    <xf numFmtId="0" fontId="2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37" fontId="21" fillId="0" borderId="0"/>
    <xf numFmtId="37" fontId="21" fillId="0" borderId="0"/>
    <xf numFmtId="37" fontId="13" fillId="0" borderId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8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5" fillId="24" borderId="36" applyNumberFormat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7" fillId="10" borderId="35" applyNumberFormat="0" applyAlignment="0" applyProtection="0"/>
    <xf numFmtId="0" fontId="27" fillId="10" borderId="35" applyNumberFormat="0" applyAlignment="0" applyProtection="0"/>
    <xf numFmtId="0" fontId="27" fillId="10" borderId="35" applyNumberFormat="0" applyAlignment="0" applyProtection="0"/>
    <xf numFmtId="0" fontId="3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10" borderId="35" applyNumberFormat="0" applyAlignment="0" applyProtection="0"/>
    <xf numFmtId="0" fontId="26" fillId="0" borderId="37" applyNumberFormat="0" applyFill="0" applyAlignment="0" applyProtection="0"/>
    <xf numFmtId="0" fontId="4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" fillId="0" borderId="0"/>
    <xf numFmtId="0" fontId="21" fillId="26" borderId="41" applyNumberFormat="0" applyFont="0" applyAlignment="0" applyProtection="0"/>
    <xf numFmtId="0" fontId="4" fillId="26" borderId="41" applyNumberFormat="0" applyFont="0" applyAlignment="0" applyProtection="0"/>
    <xf numFmtId="0" fontId="4" fillId="26" borderId="41" applyNumberFormat="0" applyFont="0" applyAlignment="0" applyProtection="0"/>
    <xf numFmtId="0" fontId="21" fillId="26" borderId="41" applyNumberFormat="0" applyFont="0" applyAlignment="0" applyProtection="0"/>
    <xf numFmtId="0" fontId="30" fillId="23" borderId="42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23" borderId="42" applyNumberFormat="0" applyAlignment="0" applyProtection="0"/>
    <xf numFmtId="0" fontId="30" fillId="23" borderId="42" applyNumberFormat="0" applyAlignment="0" applyProtection="0"/>
    <xf numFmtId="0" fontId="30" fillId="23" borderId="42" applyNumberFormat="0" applyAlignment="0" applyProtection="0"/>
    <xf numFmtId="170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43" applyNumberFormat="0" applyFill="0" applyAlignment="0" applyProtection="0"/>
    <xf numFmtId="0" fontId="37" fillId="0" borderId="43" applyNumberFormat="0" applyFill="0" applyAlignment="0" applyProtection="0"/>
    <xf numFmtId="0" fontId="15" fillId="0" borderId="34">
      <protection locked="0"/>
    </xf>
    <xf numFmtId="0" fontId="37" fillId="0" borderId="43" applyNumberFormat="0" applyFill="0" applyAlignment="0" applyProtection="0"/>
    <xf numFmtId="0" fontId="15" fillId="0" borderId="34">
      <protection locked="0"/>
    </xf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259">
    <xf numFmtId="0" fontId="0" fillId="0" borderId="0" xfId="0"/>
    <xf numFmtId="164" fontId="6" fillId="0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>
      <alignment horizontal="center" vertical="center" wrapText="1"/>
    </xf>
    <xf numFmtId="164" fontId="5" fillId="27" borderId="15" xfId="2" applyNumberFormat="1" applyFont="1" applyFill="1" applyBorder="1" applyAlignment="1">
      <alignment horizontal="center" vertical="center" wrapText="1"/>
    </xf>
    <xf numFmtId="14" fontId="8" fillId="3" borderId="18" xfId="0" applyNumberFormat="1" applyFont="1" applyFill="1" applyBorder="1" applyAlignment="1">
      <alignment horizontal="center" vertical="center" wrapText="1"/>
    </xf>
    <xf numFmtId="14" fontId="8" fillId="3" borderId="44" xfId="0" applyNumberFormat="1" applyFont="1" applyFill="1" applyBorder="1" applyAlignment="1">
      <alignment horizontal="center" vertical="center" wrapText="1"/>
    </xf>
    <xf numFmtId="14" fontId="8" fillId="3" borderId="19" xfId="0" applyNumberFormat="1" applyFont="1" applyFill="1" applyBorder="1" applyAlignment="1">
      <alignment horizontal="center" vertical="center" wrapText="1"/>
    </xf>
    <xf numFmtId="14" fontId="8" fillId="3" borderId="20" xfId="0" applyNumberFormat="1" applyFont="1" applyFill="1" applyBorder="1" applyAlignment="1">
      <alignment horizontal="center" vertical="center" wrapText="1"/>
    </xf>
    <xf numFmtId="10" fontId="8" fillId="3" borderId="18" xfId="1" applyNumberFormat="1" applyFont="1" applyFill="1" applyBorder="1" applyAlignment="1">
      <alignment horizontal="center" vertical="center" wrapText="1"/>
    </xf>
    <xf numFmtId="10" fontId="8" fillId="3" borderId="19" xfId="1" applyNumberFormat="1" applyFont="1" applyFill="1" applyBorder="1" applyAlignment="1">
      <alignment horizontal="center" vertical="center" wrapText="1"/>
    </xf>
    <xf numFmtId="10" fontId="6" fillId="4" borderId="32" xfId="1" applyNumberFormat="1" applyFont="1" applyFill="1" applyBorder="1" applyAlignment="1">
      <alignment horizontal="center" vertical="center" wrapText="1"/>
    </xf>
    <xf numFmtId="10" fontId="6" fillId="4" borderId="29" xfId="1" applyNumberFormat="1" applyFont="1" applyFill="1" applyBorder="1" applyAlignment="1">
      <alignment horizontal="center" vertical="center" wrapText="1"/>
    </xf>
    <xf numFmtId="10" fontId="6" fillId="4" borderId="33" xfId="1" applyNumberFormat="1" applyFont="1" applyFill="1" applyBorder="1" applyAlignment="1">
      <alignment horizontal="center" vertical="center" wrapText="1"/>
    </xf>
    <xf numFmtId="10" fontId="6" fillId="4" borderId="31" xfId="1" applyNumberFormat="1" applyFont="1" applyFill="1" applyBorder="1" applyAlignment="1">
      <alignment horizontal="center" vertical="center" wrapText="1"/>
    </xf>
    <xf numFmtId="0" fontId="11" fillId="3" borderId="23" xfId="0" quotePrefix="1" applyFont="1" applyFill="1" applyBorder="1" applyAlignment="1">
      <alignment horizontal="center" vertical="center" wrapText="1"/>
    </xf>
    <xf numFmtId="0" fontId="11" fillId="3" borderId="45" xfId="0" quotePrefix="1" applyFont="1" applyFill="1" applyBorder="1" applyAlignment="1">
      <alignment horizontal="center" vertical="center" wrapText="1"/>
    </xf>
    <xf numFmtId="0" fontId="11" fillId="3" borderId="46" xfId="0" quotePrefix="1" applyFont="1" applyFill="1" applyBorder="1" applyAlignment="1">
      <alignment horizontal="center" vertical="center" wrapText="1"/>
    </xf>
    <xf numFmtId="10" fontId="9" fillId="27" borderId="11" xfId="1" applyNumberFormat="1" applyFont="1" applyFill="1" applyBorder="1" applyAlignment="1">
      <alignment horizontal="center" vertical="center" wrapText="1"/>
    </xf>
    <xf numFmtId="186" fontId="9" fillId="27" borderId="13" xfId="1" applyNumberFormat="1" applyFont="1" applyFill="1" applyBorder="1" applyAlignment="1">
      <alignment horizontal="center" vertical="center" wrapText="1"/>
    </xf>
    <xf numFmtId="1" fontId="40" fillId="0" borderId="0" xfId="0" applyNumberFormat="1" applyFont="1" applyAlignment="1"/>
    <xf numFmtId="1" fontId="40" fillId="0" borderId="50" xfId="0" applyNumberFormat="1" applyFont="1" applyBorder="1" applyAlignment="1"/>
    <xf numFmtId="10" fontId="6" fillId="4" borderId="15" xfId="1" applyNumberFormat="1" applyFont="1" applyFill="1" applyBorder="1" applyAlignment="1">
      <alignment horizontal="center" vertical="center" wrapText="1"/>
    </xf>
    <xf numFmtId="10" fontId="6" fillId="4" borderId="51" xfId="1" applyNumberFormat="1" applyFont="1" applyFill="1" applyBorder="1" applyAlignment="1">
      <alignment horizontal="center" vertical="center" wrapText="1"/>
    </xf>
    <xf numFmtId="186" fontId="6" fillId="4" borderId="31" xfId="1" applyNumberFormat="1" applyFont="1" applyFill="1" applyBorder="1" applyAlignment="1">
      <alignment horizontal="center" vertical="center" wrapText="1"/>
    </xf>
    <xf numFmtId="10" fontId="6" fillId="4" borderId="14" xfId="1" applyNumberFormat="1" applyFont="1" applyFill="1" applyBorder="1" applyAlignment="1">
      <alignment horizontal="center" vertical="center" wrapText="1"/>
    </xf>
    <xf numFmtId="10" fontId="5" fillId="27" borderId="9" xfId="1" applyNumberFormat="1" applyFont="1" applyFill="1" applyBorder="1" applyAlignment="1">
      <alignment horizontal="center" vertical="center" wrapText="1"/>
    </xf>
    <xf numFmtId="10" fontId="5" fillId="27" borderId="12" xfId="1" applyNumberFormat="1" applyFont="1" applyFill="1" applyBorder="1" applyAlignment="1">
      <alignment horizontal="center" vertical="center" wrapText="1"/>
    </xf>
    <xf numFmtId="10" fontId="5" fillId="27" borderId="13" xfId="1" applyNumberFormat="1" applyFont="1" applyFill="1" applyBorder="1" applyAlignment="1">
      <alignment horizontal="center" vertical="center" wrapText="1"/>
    </xf>
    <xf numFmtId="10" fontId="5" fillId="27" borderId="11" xfId="1" applyNumberFormat="1" applyFont="1" applyFill="1" applyBorder="1" applyAlignment="1">
      <alignment horizontal="center" vertical="center" wrapText="1"/>
    </xf>
    <xf numFmtId="186" fontId="5" fillId="27" borderId="13" xfId="1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41" fillId="0" borderId="0" xfId="0" applyNumberFormat="1" applyFont="1" applyAlignment="1">
      <alignment horizontal="center" vertical="center"/>
    </xf>
    <xf numFmtId="1" fontId="40" fillId="0" borderId="50" xfId="0" applyNumberFormat="1" applyFont="1" applyBorder="1" applyAlignment="1">
      <alignment horizontal="center"/>
    </xf>
    <xf numFmtId="0" fontId="42" fillId="0" borderId="0" xfId="0" applyFont="1" applyAlignme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Font="1" applyBorder="1"/>
    <xf numFmtId="0" fontId="3" fillId="27" borderId="1" xfId="0" applyFont="1" applyFill="1" applyBorder="1"/>
    <xf numFmtId="0" fontId="0" fillId="27" borderId="1" xfId="0" applyFont="1" applyFill="1" applyBorder="1"/>
    <xf numFmtId="10" fontId="5" fillId="27" borderId="10" xfId="1" applyNumberFormat="1" applyFont="1" applyFill="1" applyBorder="1" applyAlignment="1">
      <alignment horizontal="center" vertical="center" wrapText="1"/>
    </xf>
    <xf numFmtId="10" fontId="5" fillId="27" borderId="8" xfId="1" applyNumberFormat="1" applyFont="1" applyFill="1" applyBorder="1" applyAlignment="1">
      <alignment horizontal="center" vertical="center" wrapText="1"/>
    </xf>
    <xf numFmtId="186" fontId="5" fillId="27" borderId="10" xfId="1" applyNumberFormat="1" applyFont="1" applyFill="1" applyBorder="1" applyAlignment="1">
      <alignment horizontal="center" vertical="center" wrapText="1"/>
    </xf>
    <xf numFmtId="10" fontId="6" fillId="4" borderId="53" xfId="1" applyNumberFormat="1" applyFont="1" applyFill="1" applyBorder="1" applyAlignment="1">
      <alignment horizontal="center" vertical="center" wrapText="1"/>
    </xf>
    <xf numFmtId="10" fontId="6" fillId="4" borderId="52" xfId="1" applyNumberFormat="1" applyFont="1" applyFill="1" applyBorder="1" applyAlignment="1">
      <alignment horizontal="center" vertical="center" wrapText="1"/>
    </xf>
    <xf numFmtId="10" fontId="5" fillId="27" borderId="55" xfId="1" applyNumberFormat="1" applyFont="1" applyFill="1" applyBorder="1" applyAlignment="1">
      <alignment horizontal="center" vertical="center" wrapText="1"/>
    </xf>
    <xf numFmtId="0" fontId="9" fillId="27" borderId="2" xfId="0" applyFont="1" applyFill="1" applyBorder="1" applyAlignment="1">
      <alignment horizontal="center" vertical="center" wrapText="1"/>
    </xf>
    <xf numFmtId="10" fontId="9" fillId="4" borderId="29" xfId="1" applyNumberFormat="1" applyFont="1" applyFill="1" applyBorder="1" applyAlignment="1">
      <alignment horizontal="center" vertical="center" wrapText="1"/>
    </xf>
    <xf numFmtId="10" fontId="9" fillId="4" borderId="30" xfId="1" applyNumberFormat="1" applyFont="1" applyFill="1" applyBorder="1" applyAlignment="1">
      <alignment horizontal="center" vertical="center" wrapText="1"/>
    </xf>
    <xf numFmtId="10" fontId="9" fillId="4" borderId="32" xfId="1" applyNumberFormat="1" applyFont="1" applyFill="1" applyBorder="1" applyAlignment="1">
      <alignment horizontal="center" vertical="center" wrapText="1"/>
    </xf>
    <xf numFmtId="186" fontId="9" fillId="4" borderId="29" xfId="1" applyNumberFormat="1" applyFont="1" applyFill="1" applyBorder="1" applyAlignment="1">
      <alignment horizontal="center" vertical="center" wrapText="1"/>
    </xf>
    <xf numFmtId="10" fontId="9" fillId="4" borderId="52" xfId="1" applyNumberFormat="1" applyFont="1" applyFill="1" applyBorder="1" applyAlignment="1">
      <alignment horizontal="center" vertical="center" wrapText="1"/>
    </xf>
    <xf numFmtId="10" fontId="5" fillId="4" borderId="56" xfId="1" applyNumberFormat="1" applyFont="1" applyFill="1" applyBorder="1" applyAlignment="1">
      <alignment horizontal="center" vertical="center" wrapText="1"/>
    </xf>
    <xf numFmtId="10" fontId="5" fillId="4" borderId="26" xfId="1" applyNumberFormat="1" applyFont="1" applyFill="1" applyBorder="1" applyAlignment="1">
      <alignment horizontal="center" vertical="center" wrapText="1"/>
    </xf>
    <xf numFmtId="10" fontId="5" fillId="4" borderId="25" xfId="1" applyNumberFormat="1" applyFont="1" applyFill="1" applyBorder="1" applyAlignment="1">
      <alignment horizontal="center" vertical="center" wrapText="1"/>
    </xf>
    <xf numFmtId="10" fontId="5" fillId="4" borderId="24" xfId="1" applyNumberFormat="1" applyFont="1" applyFill="1" applyBorder="1" applyAlignment="1">
      <alignment horizontal="center" vertical="center" wrapText="1"/>
    </xf>
    <xf numFmtId="186" fontId="5" fillId="4" borderId="25" xfId="1" applyNumberFormat="1" applyFont="1" applyFill="1" applyBorder="1" applyAlignment="1">
      <alignment horizontal="center" vertical="center" wrapText="1"/>
    </xf>
    <xf numFmtId="1" fontId="40" fillId="0" borderId="0" xfId="0" applyNumberFormat="1" applyFont="1" applyAlignment="1">
      <alignment horizontal="center"/>
    </xf>
    <xf numFmtId="0" fontId="11" fillId="3" borderId="57" xfId="0" quotePrefix="1" applyFont="1" applyFill="1" applyBorder="1" applyAlignment="1">
      <alignment horizontal="center" vertical="center" wrapText="1"/>
    </xf>
    <xf numFmtId="10" fontId="9" fillId="27" borderId="2" xfId="1" applyNumberFormat="1" applyFont="1" applyFill="1" applyBorder="1" applyAlignment="1">
      <alignment horizontal="center" vertical="center" wrapText="1"/>
    </xf>
    <xf numFmtId="10" fontId="5" fillId="27" borderId="2" xfId="1" applyNumberFormat="1" applyFont="1" applyFill="1" applyBorder="1" applyAlignment="1">
      <alignment horizontal="center" vertical="center" wrapText="1"/>
    </xf>
    <xf numFmtId="10" fontId="5" fillId="27" borderId="3" xfId="1" applyNumberFormat="1" applyFont="1" applyFill="1" applyBorder="1" applyAlignment="1">
      <alignment horizontal="center" vertical="center" wrapText="1"/>
    </xf>
    <xf numFmtId="10" fontId="9" fillId="4" borderId="14" xfId="1" applyNumberFormat="1" applyFont="1" applyFill="1" applyBorder="1" applyAlignment="1">
      <alignment horizontal="center" vertical="center" wrapText="1"/>
    </xf>
    <xf numFmtId="10" fontId="5" fillId="4" borderId="17" xfId="1" applyNumberFormat="1" applyFont="1" applyFill="1" applyBorder="1" applyAlignment="1">
      <alignment horizontal="center" vertical="center" wrapText="1"/>
    </xf>
    <xf numFmtId="10" fontId="5" fillId="4" borderId="14" xfId="1" applyNumberFormat="1" applyFont="1" applyFill="1" applyBorder="1" applyAlignment="1">
      <alignment horizontal="center" vertical="center" wrapText="1"/>
    </xf>
    <xf numFmtId="10" fontId="5" fillId="0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0" fontId="5" fillId="27" borderId="54" xfId="1" applyNumberFormat="1" applyFont="1" applyFill="1" applyBorder="1" applyAlignment="1">
      <alignment horizontal="center" vertical="center" wrapText="1"/>
    </xf>
    <xf numFmtId="10" fontId="9" fillId="27" borderId="54" xfId="1" applyNumberFormat="1" applyFont="1" applyFill="1" applyBorder="1" applyAlignment="1">
      <alignment horizontal="center" vertical="center" wrapText="1"/>
    </xf>
    <xf numFmtId="0" fontId="0" fillId="0" borderId="0" xfId="0"/>
    <xf numFmtId="10" fontId="9" fillId="27" borderId="12" xfId="1" applyNumberFormat="1" applyFont="1" applyFill="1" applyBorder="1" applyAlignment="1">
      <alignment horizontal="center" vertical="center" wrapText="1"/>
    </xf>
    <xf numFmtId="10" fontId="9" fillId="27" borderId="13" xfId="1" applyNumberFormat="1" applyFont="1" applyFill="1" applyBorder="1" applyAlignment="1">
      <alignment horizontal="center" vertical="center" wrapText="1"/>
    </xf>
    <xf numFmtId="164" fontId="5" fillId="27" borderId="15" xfId="0" applyNumberFormat="1" applyFont="1" applyFill="1" applyBorder="1" applyAlignment="1">
      <alignment horizontal="center" vertical="center" wrapText="1"/>
    </xf>
    <xf numFmtId="10" fontId="6" fillId="4" borderId="30" xfId="1" applyNumberFormat="1" applyFont="1" applyFill="1" applyBorder="1" applyAlignment="1">
      <alignment horizontal="center" vertical="center" wrapText="1"/>
    </xf>
    <xf numFmtId="186" fontId="6" fillId="4" borderId="29" xfId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27" borderId="2" xfId="0" applyFont="1" applyFill="1" applyBorder="1" applyAlignment="1">
      <alignment horizontal="center" vertical="center" wrapText="1"/>
    </xf>
    <xf numFmtId="0" fontId="5" fillId="27" borderId="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86" fontId="0" fillId="0" borderId="0" xfId="0" applyNumberFormat="1"/>
    <xf numFmtId="186" fontId="9" fillId="27" borderId="2" xfId="1" applyNumberFormat="1" applyFont="1" applyFill="1" applyBorder="1" applyAlignment="1">
      <alignment horizontal="center" vertical="center" wrapText="1"/>
    </xf>
    <xf numFmtId="186" fontId="5" fillId="27" borderId="2" xfId="1" applyNumberFormat="1" applyFont="1" applyFill="1" applyBorder="1" applyAlignment="1">
      <alignment horizontal="center" vertical="center" wrapText="1"/>
    </xf>
    <xf numFmtId="186" fontId="7" fillId="0" borderId="0" xfId="0" applyNumberFormat="1" applyFont="1"/>
    <xf numFmtId="10" fontId="5" fillId="27" borderId="2" xfId="1" applyNumberFormat="1" applyFont="1" applyFill="1" applyBorder="1" applyAlignment="1">
      <alignment horizontal="center" vertical="center" wrapText="1"/>
    </xf>
    <xf numFmtId="10" fontId="5" fillId="27" borderId="3" xfId="1" applyNumberFormat="1" applyFont="1" applyFill="1" applyBorder="1" applyAlignment="1">
      <alignment horizontal="center" vertical="center" wrapText="1"/>
    </xf>
    <xf numFmtId="10" fontId="0" fillId="0" borderId="0" xfId="0" applyNumberFormat="1"/>
    <xf numFmtId="164" fontId="0" fillId="0" borderId="0" xfId="0" applyNumberFormat="1"/>
    <xf numFmtId="10" fontId="7" fillId="0" borderId="0" xfId="0" applyNumberFormat="1" applyFont="1"/>
    <xf numFmtId="164" fontId="7" fillId="0" borderId="0" xfId="0" applyNumberFormat="1" applyFont="1"/>
    <xf numFmtId="4" fontId="0" fillId="0" borderId="0" xfId="0" applyNumberFormat="1" applyAlignment="1">
      <alignment horizontal="right"/>
    </xf>
    <xf numFmtId="10" fontId="5" fillId="27" borderId="2" xfId="1" applyNumberFormat="1" applyFont="1" applyFill="1" applyBorder="1" applyAlignment="1">
      <alignment horizontal="center" vertical="center" wrapText="1"/>
    </xf>
    <xf numFmtId="186" fontId="5" fillId="27" borderId="13" xfId="0" applyNumberFormat="1" applyFont="1" applyFill="1" applyBorder="1" applyAlignment="1">
      <alignment horizontal="center" vertical="center" wrapText="1"/>
    </xf>
    <xf numFmtId="10" fontId="5" fillId="27" borderId="2" xfId="1" applyNumberFormat="1" applyFont="1" applyFill="1" applyBorder="1" applyAlignment="1">
      <alignment horizontal="center" vertical="center" wrapText="1"/>
    </xf>
    <xf numFmtId="10" fontId="9" fillId="27" borderId="21" xfId="1" applyNumberFormat="1" applyFont="1" applyFill="1" applyBorder="1" applyAlignment="1">
      <alignment horizontal="center" vertical="center" wrapText="1"/>
    </xf>
    <xf numFmtId="10" fontId="9" fillId="27" borderId="4" xfId="1" applyNumberFormat="1" applyFont="1" applyFill="1" applyBorder="1" applyAlignment="1">
      <alignment horizontal="center" vertical="center" wrapText="1"/>
    </xf>
    <xf numFmtId="186" fontId="5" fillId="27" borderId="21" xfId="2" applyNumberFormat="1" applyFont="1" applyFill="1" applyBorder="1" applyAlignment="1">
      <alignment horizontal="center" vertical="center" wrapText="1"/>
    </xf>
    <xf numFmtId="186" fontId="5" fillId="27" borderId="17" xfId="2" applyNumberFormat="1" applyFont="1" applyFill="1" applyBorder="1" applyAlignment="1">
      <alignment horizontal="center" vertical="center" wrapText="1"/>
    </xf>
    <xf numFmtId="1" fontId="5" fillId="27" borderId="2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left" vertical="center" wrapText="1"/>
    </xf>
    <xf numFmtId="164" fontId="5" fillId="27" borderId="2" xfId="0" applyNumberFormat="1" applyFont="1" applyFill="1" applyBorder="1" applyAlignment="1">
      <alignment horizontal="center" vertical="center" wrapText="1"/>
    </xf>
    <xf numFmtId="186" fontId="5" fillId="27" borderId="2" xfId="2" applyNumberFormat="1" applyFont="1" applyFill="1" applyBorder="1" applyAlignment="1">
      <alignment horizontal="center" vertical="center" wrapText="1"/>
    </xf>
    <xf numFmtId="14" fontId="39" fillId="0" borderId="11" xfId="2" applyNumberFormat="1" applyFont="1" applyFill="1" applyBorder="1" applyAlignment="1">
      <alignment horizontal="center" vertical="center" wrapText="1"/>
    </xf>
    <xf numFmtId="14" fontId="39" fillId="0" borderId="12" xfId="2" applyNumberFormat="1" applyFont="1" applyFill="1" applyBorder="1" applyAlignment="1">
      <alignment horizontal="center" vertical="center" wrapText="1"/>
    </xf>
    <xf numFmtId="14" fontId="39" fillId="0" borderId="13" xfId="2" applyNumberFormat="1" applyFont="1" applyFill="1" applyBorder="1" applyAlignment="1">
      <alignment horizontal="center" vertical="center" wrapText="1"/>
    </xf>
    <xf numFmtId="185" fontId="5" fillId="27" borderId="11" xfId="0" applyNumberFormat="1" applyFont="1" applyFill="1" applyBorder="1" applyAlignment="1">
      <alignment horizontal="center" vertical="center" wrapText="1"/>
    </xf>
    <xf numFmtId="185" fontId="5" fillId="27" borderId="13" xfId="0" applyNumberFormat="1" applyFont="1" applyFill="1" applyBorder="1" applyAlignment="1">
      <alignment horizontal="center" vertical="center" wrapText="1"/>
    </xf>
    <xf numFmtId="10" fontId="5" fillId="27" borderId="11" xfId="0" applyNumberFormat="1" applyFont="1" applyFill="1" applyBorder="1" applyAlignment="1">
      <alignment horizontal="center" vertical="center" wrapText="1"/>
    </xf>
    <xf numFmtId="185" fontId="5" fillId="27" borderId="22" xfId="0" applyNumberFormat="1" applyFont="1" applyFill="1" applyBorder="1" applyAlignment="1">
      <alignment horizontal="center" vertical="center" wrapText="1"/>
    </xf>
    <xf numFmtId="185" fontId="5" fillId="27" borderId="25" xfId="0" applyNumberFormat="1" applyFont="1" applyFill="1" applyBorder="1" applyAlignment="1">
      <alignment horizontal="center" vertical="center" wrapText="1"/>
    </xf>
    <xf numFmtId="10" fontId="5" fillId="27" borderId="2" xfId="0" applyNumberFormat="1" applyFont="1" applyFill="1" applyBorder="1" applyAlignment="1">
      <alignment horizontal="center" vertical="center" wrapText="1"/>
    </xf>
    <xf numFmtId="186" fontId="5" fillId="27" borderId="2" xfId="0" applyNumberFormat="1" applyFont="1" applyFill="1" applyBorder="1" applyAlignment="1">
      <alignment horizontal="center" vertical="center" wrapText="1"/>
    </xf>
    <xf numFmtId="10" fontId="5" fillId="0" borderId="11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4" fontId="6" fillId="4" borderId="30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4" fontId="6" fillId="4" borderId="32" xfId="0" applyNumberFormat="1" applyFont="1" applyFill="1" applyBorder="1" applyAlignment="1">
      <alignment horizontal="center" vertical="center" wrapText="1"/>
    </xf>
    <xf numFmtId="14" fontId="6" fillId="4" borderId="26" xfId="0" applyNumberFormat="1" applyFont="1" applyFill="1" applyBorder="1" applyAlignment="1">
      <alignment horizontal="center" vertical="center" wrapText="1"/>
    </xf>
    <xf numFmtId="14" fontId="6" fillId="4" borderId="29" xfId="0" applyNumberFormat="1" applyFont="1" applyFill="1" applyBorder="1" applyAlignment="1">
      <alignment horizontal="center" vertical="center" wrapText="1"/>
    </xf>
    <xf numFmtId="14" fontId="6" fillId="4" borderId="25" xfId="0" applyNumberFormat="1" applyFont="1" applyFill="1" applyBorder="1" applyAlignment="1">
      <alignment horizontal="center" vertical="center" wrapText="1"/>
    </xf>
    <xf numFmtId="185" fontId="6" fillId="4" borderId="30" xfId="0" applyNumberFormat="1" applyFont="1" applyFill="1" applyBorder="1" applyAlignment="1">
      <alignment horizontal="center" vertical="center" wrapText="1"/>
    </xf>
    <xf numFmtId="185" fontId="6" fillId="4" borderId="24" xfId="0" applyNumberFormat="1" applyFont="1" applyFill="1" applyBorder="1" applyAlignment="1">
      <alignment horizontal="center" vertical="center" wrapText="1"/>
    </xf>
    <xf numFmtId="185" fontId="5" fillId="27" borderId="27" xfId="0" applyNumberFormat="1" applyFont="1" applyFill="1" applyBorder="1" applyAlignment="1">
      <alignment horizontal="center" vertical="center" wrapText="1"/>
    </xf>
    <xf numFmtId="185" fontId="5" fillId="27" borderId="24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left" vertical="center" wrapText="1"/>
    </xf>
    <xf numFmtId="3" fontId="6" fillId="4" borderId="17" xfId="0" applyNumberFormat="1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186" fontId="6" fillId="4" borderId="14" xfId="0" applyNumberFormat="1" applyFont="1" applyFill="1" applyBorder="1" applyAlignment="1">
      <alignment horizontal="center" vertical="center" wrapText="1"/>
    </xf>
    <xf numFmtId="186" fontId="6" fillId="4" borderId="17" xfId="0" applyNumberFormat="1" applyFont="1" applyFill="1" applyBorder="1" applyAlignment="1">
      <alignment horizontal="center" vertical="center" wrapText="1"/>
    </xf>
    <xf numFmtId="185" fontId="6" fillId="4" borderId="32" xfId="0" applyNumberFormat="1" applyFont="1" applyFill="1" applyBorder="1" applyAlignment="1">
      <alignment horizontal="center" vertical="center" wrapText="1"/>
    </xf>
    <xf numFmtId="185" fontId="6" fillId="4" borderId="26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Alignment="1">
      <alignment horizontal="center"/>
    </xf>
    <xf numFmtId="164" fontId="5" fillId="27" borderId="21" xfId="0" applyNumberFormat="1" applyFont="1" applyFill="1" applyBorder="1" applyAlignment="1">
      <alignment horizontal="center" vertical="center" wrapText="1"/>
    </xf>
    <xf numFmtId="164" fontId="5" fillId="27" borderId="4" xfId="0" applyNumberFormat="1" applyFont="1" applyFill="1" applyBorder="1" applyAlignment="1">
      <alignment horizontal="center" vertical="center" wrapText="1"/>
    </xf>
    <xf numFmtId="186" fontId="5" fillId="27" borderId="4" xfId="2" applyNumberFormat="1" applyFont="1" applyFill="1" applyBorder="1" applyAlignment="1">
      <alignment horizontal="center" vertical="center" wrapText="1"/>
    </xf>
    <xf numFmtId="14" fontId="39" fillId="0" borderId="27" xfId="2" applyNumberFormat="1" applyFont="1" applyFill="1" applyBorder="1" applyAlignment="1">
      <alignment horizontal="center" vertical="center" wrapText="1"/>
    </xf>
    <xf numFmtId="14" fontId="39" fillId="0" borderId="23" xfId="2" applyNumberFormat="1" applyFont="1" applyFill="1" applyBorder="1" applyAlignment="1">
      <alignment horizontal="center" vertical="center" wrapText="1"/>
    </xf>
    <xf numFmtId="14" fontId="39" fillId="0" borderId="28" xfId="2" applyNumberFormat="1" applyFont="1" applyFill="1" applyBorder="1" applyAlignment="1">
      <alignment horizontal="center" vertical="center" wrapText="1"/>
    </xf>
    <xf numFmtId="14" fontId="39" fillId="0" borderId="45" xfId="2" applyNumberFormat="1" applyFont="1" applyFill="1" applyBorder="1" applyAlignment="1">
      <alignment horizontal="center" vertical="center" wrapText="1"/>
    </xf>
    <xf numFmtId="14" fontId="39" fillId="0" borderId="22" xfId="2" applyNumberFormat="1" applyFont="1" applyFill="1" applyBorder="1" applyAlignment="1">
      <alignment horizontal="center" vertical="center" wrapText="1"/>
    </xf>
    <xf numFmtId="14" fontId="39" fillId="0" borderId="46" xfId="2" applyNumberFormat="1" applyFont="1" applyFill="1" applyBorder="1" applyAlignment="1">
      <alignment horizontal="center" vertical="center" wrapText="1"/>
    </xf>
    <xf numFmtId="185" fontId="5" fillId="27" borderId="23" xfId="0" applyNumberFormat="1" applyFont="1" applyFill="1" applyBorder="1" applyAlignment="1">
      <alignment horizontal="center" vertical="center" wrapText="1"/>
    </xf>
    <xf numFmtId="10" fontId="10" fillId="2" borderId="5" xfId="1" applyNumberFormat="1" applyFont="1" applyFill="1" applyBorder="1" applyAlignment="1">
      <alignment horizontal="center" vertical="center" wrapText="1"/>
    </xf>
    <xf numFmtId="10" fontId="10" fillId="2" borderId="7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10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85" fontId="5" fillId="27" borderId="28" xfId="0" applyNumberFormat="1" applyFont="1" applyFill="1" applyBorder="1" applyAlignment="1">
      <alignment horizontal="center" vertical="center" wrapText="1"/>
    </xf>
    <xf numFmtId="185" fontId="5" fillId="27" borderId="45" xfId="0" applyNumberFormat="1" applyFont="1" applyFill="1" applyBorder="1" applyAlignment="1">
      <alignment horizontal="center" vertical="center" wrapText="1"/>
    </xf>
    <xf numFmtId="1" fontId="5" fillId="27" borderId="21" xfId="2" applyNumberFormat="1" applyFont="1" applyFill="1" applyBorder="1" applyAlignment="1">
      <alignment horizontal="center" vertical="center" wrapText="1"/>
    </xf>
    <xf numFmtId="1" fontId="5" fillId="27" borderId="4" xfId="2" applyNumberFormat="1" applyFont="1" applyFill="1" applyBorder="1" applyAlignment="1">
      <alignment horizontal="center" vertical="center" wrapText="1"/>
    </xf>
    <xf numFmtId="10" fontId="5" fillId="27" borderId="27" xfId="0" applyNumberFormat="1" applyFont="1" applyFill="1" applyBorder="1" applyAlignment="1">
      <alignment horizontal="center" vertical="center" wrapText="1"/>
    </xf>
    <xf numFmtId="10" fontId="5" fillId="27" borderId="23" xfId="0" applyNumberFormat="1" applyFont="1" applyFill="1" applyBorder="1" applyAlignment="1">
      <alignment horizontal="center" vertical="center" wrapText="1"/>
    </xf>
    <xf numFmtId="3" fontId="5" fillId="27" borderId="21" xfId="2" applyNumberFormat="1" applyFont="1" applyFill="1" applyBorder="1" applyAlignment="1">
      <alignment horizontal="left" vertical="center" wrapText="1"/>
    </xf>
    <xf numFmtId="3" fontId="5" fillId="27" borderId="4" xfId="2" applyNumberFormat="1" applyFont="1" applyFill="1" applyBorder="1" applyAlignment="1">
      <alignment horizontal="left" vertical="center" wrapText="1"/>
    </xf>
    <xf numFmtId="164" fontId="8" fillId="4" borderId="14" xfId="0" applyNumberFormat="1" applyFont="1" applyFill="1" applyBorder="1" applyAlignment="1">
      <alignment horizontal="center" vertical="center" wrapText="1"/>
    </xf>
    <xf numFmtId="164" fontId="8" fillId="4" borderId="17" xfId="0" applyNumberFormat="1" applyFont="1" applyFill="1" applyBorder="1" applyAlignment="1">
      <alignment horizontal="center" vertical="center" wrapText="1"/>
    </xf>
    <xf numFmtId="10" fontId="5" fillId="27" borderId="8" xfId="0" applyNumberFormat="1" applyFont="1" applyFill="1" applyBorder="1" applyAlignment="1">
      <alignment horizontal="center" vertical="center" wrapText="1"/>
    </xf>
    <xf numFmtId="185" fontId="5" fillId="27" borderId="12" xfId="0" applyNumberFormat="1" applyFont="1" applyFill="1" applyBorder="1" applyAlignment="1">
      <alignment horizontal="center" vertical="center" wrapText="1"/>
    </xf>
    <xf numFmtId="185" fontId="5" fillId="27" borderId="9" xfId="0" applyNumberFormat="1" applyFont="1" applyFill="1" applyBorder="1" applyAlignment="1">
      <alignment horizontal="center" vertical="center" wrapText="1"/>
    </xf>
    <xf numFmtId="1" fontId="5" fillId="27" borderId="2" xfId="0" applyNumberFormat="1" applyFont="1" applyFill="1" applyBorder="1" applyAlignment="1">
      <alignment horizontal="center" vertical="center" wrapText="1"/>
    </xf>
    <xf numFmtId="1" fontId="5" fillId="27" borderId="3" xfId="0" applyNumberFormat="1" applyFont="1" applyFill="1" applyBorder="1" applyAlignment="1">
      <alignment horizontal="center" vertical="center" wrapText="1"/>
    </xf>
    <xf numFmtId="10" fontId="5" fillId="4" borderId="51" xfId="0" applyNumberFormat="1" applyFont="1" applyFill="1" applyBorder="1" applyAlignment="1">
      <alignment horizontal="center" vertical="center" wrapText="1"/>
    </xf>
    <xf numFmtId="10" fontId="5" fillId="4" borderId="24" xfId="0" applyNumberFormat="1" applyFont="1" applyFill="1" applyBorder="1" applyAlignment="1">
      <alignment horizontal="center" vertical="center" wrapText="1"/>
    </xf>
    <xf numFmtId="1" fontId="6" fillId="4" borderId="15" xfId="0" applyNumberFormat="1" applyFont="1" applyFill="1" applyBorder="1" applyAlignment="1">
      <alignment horizontal="center" vertical="center" wrapText="1"/>
    </xf>
    <xf numFmtId="3" fontId="6" fillId="4" borderId="15" xfId="2" applyNumberFormat="1" applyFont="1" applyFill="1" applyBorder="1" applyAlignment="1">
      <alignment horizontal="left" vertical="center" wrapText="1"/>
    </xf>
    <xf numFmtId="3" fontId="6" fillId="4" borderId="17" xfId="2" applyNumberFormat="1" applyFont="1" applyFill="1" applyBorder="1" applyAlignment="1">
      <alignment horizontal="left" vertical="center" wrapText="1"/>
    </xf>
    <xf numFmtId="185" fontId="5" fillId="4" borderId="51" xfId="0" applyNumberFormat="1" applyFont="1" applyFill="1" applyBorder="1" applyAlignment="1">
      <alignment horizontal="center" vertical="center" wrapText="1"/>
    </xf>
    <xf numFmtId="185" fontId="5" fillId="4" borderId="24" xfId="0" applyNumberFormat="1" applyFont="1" applyFill="1" applyBorder="1" applyAlignment="1">
      <alignment horizontal="center" vertical="center" wrapText="1"/>
    </xf>
    <xf numFmtId="164" fontId="5" fillId="27" borderId="3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center" wrapText="1"/>
    </xf>
    <xf numFmtId="14" fontId="39" fillId="0" borderId="9" xfId="2" applyNumberFormat="1" applyFont="1" applyFill="1" applyBorder="1" applyAlignment="1">
      <alignment horizontal="center" vertical="center" wrapText="1"/>
    </xf>
    <xf numFmtId="14" fontId="39" fillId="0" borderId="10" xfId="2" applyNumberFormat="1" applyFont="1" applyFill="1" applyBorder="1" applyAlignment="1">
      <alignment horizontal="center" vertical="center" wrapText="1"/>
    </xf>
    <xf numFmtId="185" fontId="5" fillId="27" borderId="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" fontId="5" fillId="27" borderId="2" xfId="2" applyNumberFormat="1" applyFont="1" applyFill="1" applyBorder="1" applyAlignment="1">
      <alignment horizontal="left" vertical="center" wrapText="1"/>
    </xf>
    <xf numFmtId="3" fontId="5" fillId="27" borderId="3" xfId="2" applyNumberFormat="1" applyFont="1" applyFill="1" applyBorder="1" applyAlignment="1">
      <alignment horizontal="left" vertical="center" wrapText="1"/>
    </xf>
    <xf numFmtId="14" fontId="39" fillId="0" borderId="26" xfId="2" applyNumberFormat="1" applyFont="1" applyFill="1" applyBorder="1" applyAlignment="1">
      <alignment horizontal="center" vertical="center" wrapText="1"/>
    </xf>
    <xf numFmtId="14" fontId="39" fillId="0" borderId="25" xfId="2" applyNumberFormat="1" applyFont="1" applyFill="1" applyBorder="1" applyAlignment="1">
      <alignment horizontal="center" vertical="center" wrapText="1"/>
    </xf>
    <xf numFmtId="185" fontId="5" fillId="27" borderId="27" xfId="2" applyNumberFormat="1" applyFont="1" applyFill="1" applyBorder="1" applyAlignment="1">
      <alignment horizontal="center" vertical="center" wrapText="1"/>
    </xf>
    <xf numFmtId="185" fontId="5" fillId="27" borderId="24" xfId="2" applyNumberFormat="1" applyFont="1" applyFill="1" applyBorder="1" applyAlignment="1">
      <alignment horizontal="center" vertical="center" wrapText="1"/>
    </xf>
    <xf numFmtId="10" fontId="5" fillId="27" borderId="24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0" fontId="8" fillId="3" borderId="47" xfId="1" applyNumberFormat="1" applyFont="1" applyFill="1" applyBorder="1" applyAlignment="1">
      <alignment horizontal="center" vertical="center" wrapText="1"/>
    </xf>
    <xf numFmtId="10" fontId="8" fillId="3" borderId="48" xfId="1" applyNumberFormat="1" applyFont="1" applyFill="1" applyBorder="1" applyAlignment="1">
      <alignment horizontal="center" vertical="center" wrapText="1"/>
    </xf>
    <xf numFmtId="10" fontId="8" fillId="3" borderId="1" xfId="1" applyNumberFormat="1" applyFont="1" applyFill="1" applyBorder="1" applyAlignment="1">
      <alignment horizontal="center" vertical="center" wrapText="1"/>
    </xf>
    <xf numFmtId="186" fontId="5" fillId="27" borderId="22" xfId="0" applyNumberFormat="1" applyFont="1" applyFill="1" applyBorder="1" applyAlignment="1">
      <alignment horizontal="center" vertical="center" wrapText="1"/>
    </xf>
    <xf numFmtId="186" fontId="5" fillId="27" borderId="46" xfId="0" applyNumberFormat="1" applyFont="1" applyFill="1" applyBorder="1" applyAlignment="1">
      <alignment horizontal="center" vertical="center" wrapText="1"/>
    </xf>
    <xf numFmtId="164" fontId="5" fillId="27" borderId="2" xfId="2" applyNumberFormat="1" applyFont="1" applyFill="1" applyBorder="1" applyAlignment="1">
      <alignment horizontal="center" vertical="center" wrapText="1"/>
    </xf>
    <xf numFmtId="186" fontId="5" fillId="4" borderId="31" xfId="0" applyNumberFormat="1" applyFont="1" applyFill="1" applyBorder="1" applyAlignment="1">
      <alignment horizontal="center" vertical="center" wrapText="1"/>
    </xf>
    <xf numFmtId="186" fontId="5" fillId="4" borderId="25" xfId="0" applyNumberFormat="1" applyFont="1" applyFill="1" applyBorder="1" applyAlignment="1">
      <alignment horizontal="center" vertical="center" wrapText="1"/>
    </xf>
    <xf numFmtId="186" fontId="5" fillId="27" borderId="10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10" fontId="9" fillId="27" borderId="17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5" fillId="27" borderId="21" xfId="1" applyNumberFormat="1" applyFont="1" applyFill="1" applyBorder="1" applyAlignment="1">
      <alignment horizontal="center" vertical="center" wrapText="1"/>
    </xf>
    <xf numFmtId="10" fontId="5" fillId="27" borderId="17" xfId="1" applyNumberFormat="1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1" fontId="5" fillId="27" borderId="17" xfId="2" applyNumberFormat="1" applyFont="1" applyFill="1" applyBorder="1" applyAlignment="1">
      <alignment horizontal="center" vertical="center" wrapText="1"/>
    </xf>
    <xf numFmtId="185" fontId="5" fillId="27" borderId="28" xfId="2" applyNumberFormat="1" applyFont="1" applyFill="1" applyBorder="1" applyAlignment="1">
      <alignment horizontal="center" vertical="center" wrapText="1"/>
    </xf>
    <xf numFmtId="185" fontId="5" fillId="27" borderId="26" xfId="2" applyNumberFormat="1" applyFont="1" applyFill="1" applyBorder="1" applyAlignment="1">
      <alignment horizontal="center" vertical="center" wrapText="1"/>
    </xf>
    <xf numFmtId="185" fontId="5" fillId="27" borderId="23" xfId="2" applyNumberFormat="1" applyFont="1" applyFill="1" applyBorder="1" applyAlignment="1">
      <alignment horizontal="center" vertical="center" wrapText="1"/>
    </xf>
    <xf numFmtId="185" fontId="5" fillId="27" borderId="45" xfId="2" applyNumberFormat="1" applyFont="1" applyFill="1" applyBorder="1" applyAlignment="1">
      <alignment horizontal="center" vertical="center" wrapText="1"/>
    </xf>
    <xf numFmtId="186" fontId="5" fillId="27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5" fillId="27" borderId="17" xfId="2" applyNumberFormat="1" applyFont="1" applyFill="1" applyBorder="1" applyAlignment="1">
      <alignment horizontal="left" vertical="center" wrapText="1"/>
    </xf>
    <xf numFmtId="14" fontId="39" fillId="0" borderId="8" xfId="2" applyNumberFormat="1" applyFont="1" applyFill="1" applyBorder="1" applyAlignment="1">
      <alignment horizontal="center" vertical="center" wrapText="1"/>
    </xf>
    <xf numFmtId="164" fontId="5" fillId="27" borderId="17" xfId="0" applyNumberFormat="1" applyFont="1" applyFill="1" applyBorder="1" applyAlignment="1">
      <alignment horizontal="center" vertical="center" wrapText="1"/>
    </xf>
    <xf numFmtId="186" fontId="5" fillId="4" borderId="15" xfId="0" applyNumberFormat="1" applyFont="1" applyFill="1" applyBorder="1" applyAlignment="1">
      <alignment horizontal="center" vertical="center" wrapText="1"/>
    </xf>
    <xf numFmtId="186" fontId="5" fillId="4" borderId="17" xfId="0" applyNumberFormat="1" applyFont="1" applyFill="1" applyBorder="1" applyAlignment="1">
      <alignment horizontal="center" vertical="center" wrapText="1"/>
    </xf>
    <xf numFmtId="14" fontId="39" fillId="4" borderId="51" xfId="2" applyNumberFormat="1" applyFont="1" applyFill="1" applyBorder="1" applyAlignment="1">
      <alignment horizontal="center" vertical="center" wrapText="1"/>
    </xf>
    <xf numFmtId="14" fontId="39" fillId="4" borderId="24" xfId="2" applyNumberFormat="1" applyFont="1" applyFill="1" applyBorder="1" applyAlignment="1">
      <alignment horizontal="center" vertical="center" wrapText="1"/>
    </xf>
    <xf numFmtId="14" fontId="39" fillId="4" borderId="33" xfId="2" applyNumberFormat="1" applyFont="1" applyFill="1" applyBorder="1" applyAlignment="1">
      <alignment horizontal="center" vertical="center" wrapText="1"/>
    </xf>
    <xf numFmtId="14" fontId="39" fillId="4" borderId="26" xfId="2" applyNumberFormat="1" applyFont="1" applyFill="1" applyBorder="1" applyAlignment="1">
      <alignment horizontal="center" vertical="center" wrapText="1"/>
    </xf>
    <xf numFmtId="14" fontId="39" fillId="4" borderId="31" xfId="2" applyNumberFormat="1" applyFont="1" applyFill="1" applyBorder="1" applyAlignment="1">
      <alignment horizontal="center" vertical="center" wrapText="1"/>
    </xf>
    <xf numFmtId="14" fontId="39" fillId="4" borderId="25" xfId="2" applyNumberFormat="1" applyFont="1" applyFill="1" applyBorder="1" applyAlignment="1">
      <alignment horizontal="center" vertical="center" wrapText="1"/>
    </xf>
    <xf numFmtId="185" fontId="5" fillId="4" borderId="33" xfId="0" applyNumberFormat="1" applyFont="1" applyFill="1" applyBorder="1" applyAlignment="1">
      <alignment horizontal="center" vertical="center" wrapText="1"/>
    </xf>
    <xf numFmtId="185" fontId="5" fillId="4" borderId="26" xfId="0" applyNumberFormat="1" applyFont="1" applyFill="1" applyBorder="1" applyAlignment="1">
      <alignment horizontal="center" vertical="center" wrapText="1"/>
    </xf>
    <xf numFmtId="14" fontId="39" fillId="0" borderId="24" xfId="2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7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86" fontId="5" fillId="27" borderId="21" xfId="0" applyNumberFormat="1" applyFont="1" applyFill="1" applyBorder="1" applyAlignment="1">
      <alignment horizontal="center" vertical="center" wrapText="1"/>
    </xf>
    <xf numFmtId="186" fontId="5" fillId="27" borderId="4" xfId="0" applyNumberFormat="1" applyFont="1" applyFill="1" applyBorder="1" applyAlignment="1">
      <alignment horizontal="center" vertical="center" wrapText="1"/>
    </xf>
    <xf numFmtId="1" fontId="5" fillId="27" borderId="21" xfId="0" applyNumberFormat="1" applyFont="1" applyFill="1" applyBorder="1" applyAlignment="1">
      <alignment horizontal="center" vertical="center" wrapText="1"/>
    </xf>
    <xf numFmtId="1" fontId="5" fillId="27" borderId="4" xfId="0" applyNumberFormat="1" applyFont="1" applyFill="1" applyBorder="1" applyAlignment="1">
      <alignment horizontal="center" vertical="center" wrapText="1"/>
    </xf>
    <xf numFmtId="186" fontId="5" fillId="27" borderId="3" xfId="0" applyNumberFormat="1" applyFont="1" applyFill="1" applyBorder="1" applyAlignment="1">
      <alignment horizontal="center" vertical="center" wrapText="1"/>
    </xf>
  </cellXfs>
  <cellStyles count="886">
    <cellStyle name="20% - Accent1" xfId="42" xr:uid="{00000000-0005-0000-0000-000000000000}"/>
    <cellStyle name="20% - Accent2" xfId="43" xr:uid="{00000000-0005-0000-0000-000001000000}"/>
    <cellStyle name="20% - Accent3" xfId="44" xr:uid="{00000000-0005-0000-0000-000002000000}"/>
    <cellStyle name="20% - Accent4" xfId="45" xr:uid="{00000000-0005-0000-0000-000003000000}"/>
    <cellStyle name="20% - Accent5" xfId="46" xr:uid="{00000000-0005-0000-0000-000004000000}"/>
    <cellStyle name="20% - Accent6" xfId="47" xr:uid="{00000000-0005-0000-0000-000005000000}"/>
    <cellStyle name="20% - Ênfase1 2" xfId="49" xr:uid="{00000000-0005-0000-0000-000006000000}"/>
    <cellStyle name="20% - Ênfase1 3" xfId="50" xr:uid="{00000000-0005-0000-0000-000007000000}"/>
    <cellStyle name="20% - Ênfase1 4" xfId="48" xr:uid="{00000000-0005-0000-0000-000008000000}"/>
    <cellStyle name="20% - Ênfase2 2" xfId="52" xr:uid="{00000000-0005-0000-0000-000009000000}"/>
    <cellStyle name="20% - Ênfase2 3" xfId="53" xr:uid="{00000000-0005-0000-0000-00000A000000}"/>
    <cellStyle name="20% - Ênfase2 4" xfId="51" xr:uid="{00000000-0005-0000-0000-00000B000000}"/>
    <cellStyle name="20% - Ênfase3 2" xfId="55" xr:uid="{00000000-0005-0000-0000-00000C000000}"/>
    <cellStyle name="20% - Ênfase3 3" xfId="56" xr:uid="{00000000-0005-0000-0000-00000D000000}"/>
    <cellStyle name="20% - Ênfase3 4" xfId="54" xr:uid="{00000000-0005-0000-0000-00000E000000}"/>
    <cellStyle name="20% - Ênfase4 2" xfId="58" xr:uid="{00000000-0005-0000-0000-00000F000000}"/>
    <cellStyle name="20% - Ênfase4 3" xfId="59" xr:uid="{00000000-0005-0000-0000-000010000000}"/>
    <cellStyle name="20% - Ênfase4 4" xfId="57" xr:uid="{00000000-0005-0000-0000-000011000000}"/>
    <cellStyle name="20% - Ênfase5 2" xfId="61" xr:uid="{00000000-0005-0000-0000-000012000000}"/>
    <cellStyle name="20% - Ênfase5 3" xfId="62" xr:uid="{00000000-0005-0000-0000-000013000000}"/>
    <cellStyle name="20% - Ênfase5 4" xfId="60" xr:uid="{00000000-0005-0000-0000-000014000000}"/>
    <cellStyle name="20% - Ênfase6 2" xfId="64" xr:uid="{00000000-0005-0000-0000-000015000000}"/>
    <cellStyle name="20% - Ênfase6 3" xfId="65" xr:uid="{00000000-0005-0000-0000-000016000000}"/>
    <cellStyle name="20% - Ênfase6 4" xfId="63" xr:uid="{00000000-0005-0000-0000-000017000000}"/>
    <cellStyle name="40% - Accent1" xfId="66" xr:uid="{00000000-0005-0000-0000-000018000000}"/>
    <cellStyle name="40% - Accent2" xfId="67" xr:uid="{00000000-0005-0000-0000-000019000000}"/>
    <cellStyle name="40% - Accent3" xfId="68" xr:uid="{00000000-0005-0000-0000-00001A000000}"/>
    <cellStyle name="40% - Accent4" xfId="69" xr:uid="{00000000-0005-0000-0000-00001B000000}"/>
    <cellStyle name="40% - Accent5" xfId="70" xr:uid="{00000000-0005-0000-0000-00001C000000}"/>
    <cellStyle name="40% - Accent6" xfId="71" xr:uid="{00000000-0005-0000-0000-00001D000000}"/>
    <cellStyle name="40% - Ênfase1 2" xfId="73" xr:uid="{00000000-0005-0000-0000-00001E000000}"/>
    <cellStyle name="40% - Ênfase1 3" xfId="74" xr:uid="{00000000-0005-0000-0000-00001F000000}"/>
    <cellStyle name="40% - Ênfase1 4" xfId="72" xr:uid="{00000000-0005-0000-0000-000020000000}"/>
    <cellStyle name="40% - Ênfase2 2" xfId="76" xr:uid="{00000000-0005-0000-0000-000021000000}"/>
    <cellStyle name="40% - Ênfase2 3" xfId="77" xr:uid="{00000000-0005-0000-0000-000022000000}"/>
    <cellStyle name="40% - Ênfase2 4" xfId="75" xr:uid="{00000000-0005-0000-0000-000023000000}"/>
    <cellStyle name="40% - Ênfase3 2" xfId="79" xr:uid="{00000000-0005-0000-0000-000024000000}"/>
    <cellStyle name="40% - Ênfase3 3" xfId="80" xr:uid="{00000000-0005-0000-0000-000025000000}"/>
    <cellStyle name="40% - Ênfase3 4" xfId="78" xr:uid="{00000000-0005-0000-0000-000026000000}"/>
    <cellStyle name="40% - Ênfase4 2" xfId="82" xr:uid="{00000000-0005-0000-0000-000027000000}"/>
    <cellStyle name="40% - Ênfase4 3" xfId="83" xr:uid="{00000000-0005-0000-0000-000028000000}"/>
    <cellStyle name="40% - Ênfase4 4" xfId="81" xr:uid="{00000000-0005-0000-0000-000029000000}"/>
    <cellStyle name="40% - Ênfase5 2" xfId="85" xr:uid="{00000000-0005-0000-0000-00002A000000}"/>
    <cellStyle name="40% - Ênfase5 3" xfId="86" xr:uid="{00000000-0005-0000-0000-00002B000000}"/>
    <cellStyle name="40% - Ênfase5 4" xfId="84" xr:uid="{00000000-0005-0000-0000-00002C000000}"/>
    <cellStyle name="40% - Ênfase6 2" xfId="88" xr:uid="{00000000-0005-0000-0000-00002D000000}"/>
    <cellStyle name="40% - Ênfase6 3" xfId="89" xr:uid="{00000000-0005-0000-0000-00002E000000}"/>
    <cellStyle name="40% - Ênfase6 4" xfId="87" xr:uid="{00000000-0005-0000-0000-00002F000000}"/>
    <cellStyle name="60% - Accent1" xfId="90" xr:uid="{00000000-0005-0000-0000-000030000000}"/>
    <cellStyle name="60% - Accent2" xfId="91" xr:uid="{00000000-0005-0000-0000-000031000000}"/>
    <cellStyle name="60% - Accent3" xfId="92" xr:uid="{00000000-0005-0000-0000-000032000000}"/>
    <cellStyle name="60% - Accent4" xfId="93" xr:uid="{00000000-0005-0000-0000-000033000000}"/>
    <cellStyle name="60% - Accent5" xfId="94" xr:uid="{00000000-0005-0000-0000-000034000000}"/>
    <cellStyle name="60% - Accent6" xfId="95" xr:uid="{00000000-0005-0000-0000-000035000000}"/>
    <cellStyle name="60% - Ênfase1 2" xfId="97" xr:uid="{00000000-0005-0000-0000-000036000000}"/>
    <cellStyle name="60% - Ênfase1 3" xfId="98" xr:uid="{00000000-0005-0000-0000-000037000000}"/>
    <cellStyle name="60% - Ênfase1 4" xfId="96" xr:uid="{00000000-0005-0000-0000-000038000000}"/>
    <cellStyle name="60% - Ênfase2 2" xfId="100" xr:uid="{00000000-0005-0000-0000-000039000000}"/>
    <cellStyle name="60% - Ênfase2 3" xfId="101" xr:uid="{00000000-0005-0000-0000-00003A000000}"/>
    <cellStyle name="60% - Ênfase2 4" xfId="99" xr:uid="{00000000-0005-0000-0000-00003B000000}"/>
    <cellStyle name="60% - Ênfase3 2" xfId="103" xr:uid="{00000000-0005-0000-0000-00003C000000}"/>
    <cellStyle name="60% - Ênfase3 3" xfId="104" xr:uid="{00000000-0005-0000-0000-00003D000000}"/>
    <cellStyle name="60% - Ênfase3 4" xfId="102" xr:uid="{00000000-0005-0000-0000-00003E000000}"/>
    <cellStyle name="60% - Ênfase4 2" xfId="106" xr:uid="{00000000-0005-0000-0000-00003F000000}"/>
    <cellStyle name="60% - Ênfase4 3" xfId="107" xr:uid="{00000000-0005-0000-0000-000040000000}"/>
    <cellStyle name="60% - Ênfase4 4" xfId="105" xr:uid="{00000000-0005-0000-0000-000041000000}"/>
    <cellStyle name="60% - Ênfase5 2" xfId="109" xr:uid="{00000000-0005-0000-0000-000042000000}"/>
    <cellStyle name="60% - Ênfase5 3" xfId="110" xr:uid="{00000000-0005-0000-0000-000043000000}"/>
    <cellStyle name="60% - Ênfase5 4" xfId="108" xr:uid="{00000000-0005-0000-0000-000044000000}"/>
    <cellStyle name="60% - Ênfase6 2" xfId="112" xr:uid="{00000000-0005-0000-0000-000045000000}"/>
    <cellStyle name="60% - Ênfase6 3" xfId="113" xr:uid="{00000000-0005-0000-0000-000046000000}"/>
    <cellStyle name="60% - Ênfase6 4" xfId="111" xr:uid="{00000000-0005-0000-0000-000047000000}"/>
    <cellStyle name="A3 297 x 420 mm" xfId="4" xr:uid="{00000000-0005-0000-0000-000048000000}"/>
    <cellStyle name="A3 297 x 420 mm 2" xfId="115" xr:uid="{00000000-0005-0000-0000-000049000000}"/>
    <cellStyle name="A3 297 x 420 mm 3" xfId="116" xr:uid="{00000000-0005-0000-0000-00004A000000}"/>
    <cellStyle name="A3 297 x 420 mm 4" xfId="114" xr:uid="{00000000-0005-0000-0000-00004B000000}"/>
    <cellStyle name="Accent1" xfId="117" xr:uid="{00000000-0005-0000-0000-00004C000000}"/>
    <cellStyle name="Accent2" xfId="118" xr:uid="{00000000-0005-0000-0000-00004D000000}"/>
    <cellStyle name="Accent3" xfId="119" xr:uid="{00000000-0005-0000-0000-00004E000000}"/>
    <cellStyle name="Accent4" xfId="120" xr:uid="{00000000-0005-0000-0000-00004F000000}"/>
    <cellStyle name="Accent5" xfId="121" xr:uid="{00000000-0005-0000-0000-000050000000}"/>
    <cellStyle name="Accent6" xfId="122" xr:uid="{00000000-0005-0000-0000-000051000000}"/>
    <cellStyle name="Bad" xfId="123" xr:uid="{00000000-0005-0000-0000-000052000000}"/>
    <cellStyle name="Bom 2" xfId="125" xr:uid="{00000000-0005-0000-0000-000053000000}"/>
    <cellStyle name="Bom 3" xfId="126" xr:uid="{00000000-0005-0000-0000-000054000000}"/>
    <cellStyle name="Bom 4" xfId="124" xr:uid="{00000000-0005-0000-0000-000055000000}"/>
    <cellStyle name="Cabecera 1" xfId="5" xr:uid="{00000000-0005-0000-0000-000056000000}"/>
    <cellStyle name="Cabecera 2" xfId="6" xr:uid="{00000000-0005-0000-0000-000057000000}"/>
    <cellStyle name="Calculation" xfId="127" xr:uid="{00000000-0005-0000-0000-000058000000}"/>
    <cellStyle name="Cálculo 2" xfId="129" xr:uid="{00000000-0005-0000-0000-000059000000}"/>
    <cellStyle name="Cálculo 3" xfId="130" xr:uid="{00000000-0005-0000-0000-00005A000000}"/>
    <cellStyle name="Cálculo 4" xfId="128" xr:uid="{00000000-0005-0000-0000-00005B000000}"/>
    <cellStyle name="Célula de Verificação 2" xfId="132" xr:uid="{00000000-0005-0000-0000-00005C000000}"/>
    <cellStyle name="Célula de Verificação 3" xfId="133" xr:uid="{00000000-0005-0000-0000-00005D000000}"/>
    <cellStyle name="Célula de Verificação 4" xfId="131" xr:uid="{00000000-0005-0000-0000-00005E000000}"/>
    <cellStyle name="Célula Vinculada 2" xfId="135" xr:uid="{00000000-0005-0000-0000-00005F000000}"/>
    <cellStyle name="Célula Vinculada 3" xfId="136" xr:uid="{00000000-0005-0000-0000-000060000000}"/>
    <cellStyle name="Célula Vinculada 4" xfId="134" xr:uid="{00000000-0005-0000-0000-000061000000}"/>
    <cellStyle name="Check Cell" xfId="137" xr:uid="{00000000-0005-0000-0000-000062000000}"/>
    <cellStyle name="Comma" xfId="7" xr:uid="{00000000-0005-0000-0000-000063000000}"/>
    <cellStyle name="Comma [0]" xfId="8" xr:uid="{00000000-0005-0000-0000-000064000000}"/>
    <cellStyle name="Comma0 - Estilo2" xfId="9" xr:uid="{00000000-0005-0000-0000-000065000000}"/>
    <cellStyle name="Currency" xfId="10" xr:uid="{00000000-0005-0000-0000-000066000000}"/>
    <cellStyle name="Currency [0]" xfId="11" xr:uid="{00000000-0005-0000-0000-000067000000}"/>
    <cellStyle name="Date" xfId="12" xr:uid="{00000000-0005-0000-0000-000068000000}"/>
    <cellStyle name="Dia" xfId="13" xr:uid="{00000000-0005-0000-0000-000069000000}"/>
    <cellStyle name="Encabez1" xfId="14" xr:uid="{00000000-0005-0000-0000-00006A000000}"/>
    <cellStyle name="Encabez2" xfId="15" xr:uid="{00000000-0005-0000-0000-00006B000000}"/>
    <cellStyle name="Ênfase1 2" xfId="139" xr:uid="{00000000-0005-0000-0000-00006C000000}"/>
    <cellStyle name="Ênfase1 3" xfId="140" xr:uid="{00000000-0005-0000-0000-00006D000000}"/>
    <cellStyle name="Ênfase1 4" xfId="138" xr:uid="{00000000-0005-0000-0000-00006E000000}"/>
    <cellStyle name="Ênfase2 2" xfId="142" xr:uid="{00000000-0005-0000-0000-00006F000000}"/>
    <cellStyle name="Ênfase2 3" xfId="143" xr:uid="{00000000-0005-0000-0000-000070000000}"/>
    <cellStyle name="Ênfase2 4" xfId="141" xr:uid="{00000000-0005-0000-0000-000071000000}"/>
    <cellStyle name="Ênfase3 2" xfId="145" xr:uid="{00000000-0005-0000-0000-000072000000}"/>
    <cellStyle name="Ênfase3 3" xfId="146" xr:uid="{00000000-0005-0000-0000-000073000000}"/>
    <cellStyle name="Ênfase3 4" xfId="144" xr:uid="{00000000-0005-0000-0000-000074000000}"/>
    <cellStyle name="Ênfase4 2" xfId="148" xr:uid="{00000000-0005-0000-0000-000075000000}"/>
    <cellStyle name="Ênfase4 3" xfId="149" xr:uid="{00000000-0005-0000-0000-000076000000}"/>
    <cellStyle name="Ênfase4 4" xfId="147" xr:uid="{00000000-0005-0000-0000-000077000000}"/>
    <cellStyle name="Ênfase5 2" xfId="151" xr:uid="{00000000-0005-0000-0000-000078000000}"/>
    <cellStyle name="Ênfase5 3" xfId="152" xr:uid="{00000000-0005-0000-0000-000079000000}"/>
    <cellStyle name="Ênfase5 4" xfId="150" xr:uid="{00000000-0005-0000-0000-00007A000000}"/>
    <cellStyle name="Ênfase6 2" xfId="154" xr:uid="{00000000-0005-0000-0000-00007B000000}"/>
    <cellStyle name="Ênfase6 3" xfId="155" xr:uid="{00000000-0005-0000-0000-00007C000000}"/>
    <cellStyle name="Ênfase6 4" xfId="153" xr:uid="{00000000-0005-0000-0000-00007D000000}"/>
    <cellStyle name="Entrada 2" xfId="157" xr:uid="{00000000-0005-0000-0000-00007E000000}"/>
    <cellStyle name="Entrada 3" xfId="158" xr:uid="{00000000-0005-0000-0000-00007F000000}"/>
    <cellStyle name="Entrada 4" xfId="156" xr:uid="{00000000-0005-0000-0000-000080000000}"/>
    <cellStyle name="Euro" xfId="16" xr:uid="{00000000-0005-0000-0000-000081000000}"/>
    <cellStyle name="Explanatory Text" xfId="159" xr:uid="{00000000-0005-0000-0000-000082000000}"/>
    <cellStyle name="F2" xfId="17" xr:uid="{00000000-0005-0000-0000-000083000000}"/>
    <cellStyle name="F3" xfId="18" xr:uid="{00000000-0005-0000-0000-000084000000}"/>
    <cellStyle name="F4" xfId="19" xr:uid="{00000000-0005-0000-0000-000085000000}"/>
    <cellStyle name="F5" xfId="20" xr:uid="{00000000-0005-0000-0000-000086000000}"/>
    <cellStyle name="F6" xfId="21" xr:uid="{00000000-0005-0000-0000-000087000000}"/>
    <cellStyle name="F7" xfId="22" xr:uid="{00000000-0005-0000-0000-000088000000}"/>
    <cellStyle name="F8" xfId="23" xr:uid="{00000000-0005-0000-0000-000089000000}"/>
    <cellStyle name="Fecha" xfId="24" xr:uid="{00000000-0005-0000-0000-00008A000000}"/>
    <cellStyle name="Fijo" xfId="25" xr:uid="{00000000-0005-0000-0000-00008B000000}"/>
    <cellStyle name="Financiero" xfId="26" xr:uid="{00000000-0005-0000-0000-00008C000000}"/>
    <cellStyle name="Fixed" xfId="27" xr:uid="{00000000-0005-0000-0000-00008D000000}"/>
    <cellStyle name="Good" xfId="160" xr:uid="{00000000-0005-0000-0000-00008E000000}"/>
    <cellStyle name="Heading 1" xfId="161" xr:uid="{00000000-0005-0000-0000-00008F000000}"/>
    <cellStyle name="Heading 2" xfId="162" xr:uid="{00000000-0005-0000-0000-000090000000}"/>
    <cellStyle name="Heading 3" xfId="163" xr:uid="{00000000-0005-0000-0000-000091000000}"/>
    <cellStyle name="Heading 4" xfId="164" xr:uid="{00000000-0005-0000-0000-000092000000}"/>
    <cellStyle name="Heading1" xfId="28" xr:uid="{00000000-0005-0000-0000-000093000000}"/>
    <cellStyle name="Heading2" xfId="29" xr:uid="{00000000-0005-0000-0000-000094000000}"/>
    <cellStyle name="Incorreto 2" xfId="166" xr:uid="{00000000-0005-0000-0000-000095000000}"/>
    <cellStyle name="Incorreto 3" xfId="167" xr:uid="{00000000-0005-0000-0000-000096000000}"/>
    <cellStyle name="Incorreto 4" xfId="165" xr:uid="{00000000-0005-0000-0000-000097000000}"/>
    <cellStyle name="Input" xfId="168" xr:uid="{00000000-0005-0000-0000-000098000000}"/>
    <cellStyle name="Linked Cell" xfId="169" xr:uid="{00000000-0005-0000-0000-000099000000}"/>
    <cellStyle name="M S SANS SERIF" xfId="170" xr:uid="{00000000-0005-0000-0000-00009A000000}"/>
    <cellStyle name="Millares_Hoja Mensual 2008 - Lote 02 - Autopista Planalto Sul - Mar2008" xfId="171" xr:uid="{00000000-0005-0000-0000-00009B000000}"/>
    <cellStyle name="Moeda 10" xfId="881" xr:uid="{00000000-0005-0000-0000-00009C000000}"/>
    <cellStyle name="Moeda 2" xfId="172" xr:uid="{00000000-0005-0000-0000-00009D000000}"/>
    <cellStyle name="Moeda 3" xfId="173" xr:uid="{00000000-0005-0000-0000-00009E000000}"/>
    <cellStyle name="Moeda 4" xfId="174" xr:uid="{00000000-0005-0000-0000-00009F000000}"/>
    <cellStyle name="Moeda 5" xfId="175" xr:uid="{00000000-0005-0000-0000-0000A0000000}"/>
    <cellStyle name="Moeda 5 2" xfId="176" xr:uid="{00000000-0005-0000-0000-0000A1000000}"/>
    <cellStyle name="Moeda 6" xfId="177" xr:uid="{00000000-0005-0000-0000-0000A2000000}"/>
    <cellStyle name="Moeda 7" xfId="178" xr:uid="{00000000-0005-0000-0000-0000A3000000}"/>
    <cellStyle name="Moeda 8" xfId="179" xr:uid="{00000000-0005-0000-0000-0000A4000000}"/>
    <cellStyle name="Moeda 9" xfId="180" xr:uid="{00000000-0005-0000-0000-0000A5000000}"/>
    <cellStyle name="Moneda [0]_Abrev." xfId="181" xr:uid="{00000000-0005-0000-0000-0000A6000000}"/>
    <cellStyle name="Moneda_Abrev." xfId="182" xr:uid="{00000000-0005-0000-0000-0000A7000000}"/>
    <cellStyle name="Monetario" xfId="30" xr:uid="{00000000-0005-0000-0000-0000A8000000}"/>
    <cellStyle name="Monetario0" xfId="31" xr:uid="{00000000-0005-0000-0000-0000A9000000}"/>
    <cellStyle name="Neutra 2" xfId="184" xr:uid="{00000000-0005-0000-0000-0000AA000000}"/>
    <cellStyle name="Neutra 3" xfId="185" xr:uid="{00000000-0005-0000-0000-0000AB000000}"/>
    <cellStyle name="Neutra 4" xfId="183" xr:uid="{00000000-0005-0000-0000-0000AC000000}"/>
    <cellStyle name="Neutral" xfId="186" xr:uid="{00000000-0005-0000-0000-0000AD000000}"/>
    <cellStyle name="No-definido" xfId="32" xr:uid="{00000000-0005-0000-0000-0000AE000000}"/>
    <cellStyle name="Normal" xfId="0" builtinId="0"/>
    <cellStyle name="Normal 2" xfId="3" xr:uid="{00000000-0005-0000-0000-0000B0000000}"/>
    <cellStyle name="Normal 2 10" xfId="270" xr:uid="{00000000-0005-0000-0000-0000B1000000}"/>
    <cellStyle name="Normal 2 10 2" xfId="286" xr:uid="{00000000-0005-0000-0000-0000B2000000}"/>
    <cellStyle name="Normal 2 10 2 2" xfId="319" xr:uid="{00000000-0005-0000-0000-0000B3000000}"/>
    <cellStyle name="Normal 2 10 2 2 2" xfId="450" xr:uid="{00000000-0005-0000-0000-0000B4000000}"/>
    <cellStyle name="Normal 2 10 2 2 3" xfId="581" xr:uid="{00000000-0005-0000-0000-0000B5000000}"/>
    <cellStyle name="Normal 2 10 2 2 4" xfId="712" xr:uid="{00000000-0005-0000-0000-0000B6000000}"/>
    <cellStyle name="Normal 2 10 2 2 5" xfId="843" xr:uid="{00000000-0005-0000-0000-0000B7000000}"/>
    <cellStyle name="Normal 2 10 2 3" xfId="351" xr:uid="{00000000-0005-0000-0000-0000B8000000}"/>
    <cellStyle name="Normal 2 10 2 3 2" xfId="482" xr:uid="{00000000-0005-0000-0000-0000B9000000}"/>
    <cellStyle name="Normal 2 10 2 3 3" xfId="613" xr:uid="{00000000-0005-0000-0000-0000BA000000}"/>
    <cellStyle name="Normal 2 10 2 3 4" xfId="744" xr:uid="{00000000-0005-0000-0000-0000BB000000}"/>
    <cellStyle name="Normal 2 10 2 3 5" xfId="875" xr:uid="{00000000-0005-0000-0000-0000BC000000}"/>
    <cellStyle name="Normal 2 10 2 4" xfId="418" xr:uid="{00000000-0005-0000-0000-0000BD000000}"/>
    <cellStyle name="Normal 2 10 2 4 2" xfId="549" xr:uid="{00000000-0005-0000-0000-0000BE000000}"/>
    <cellStyle name="Normal 2 10 2 4 3" xfId="680" xr:uid="{00000000-0005-0000-0000-0000BF000000}"/>
    <cellStyle name="Normal 2 10 2 4 4" xfId="811" xr:uid="{00000000-0005-0000-0000-0000C0000000}"/>
    <cellStyle name="Normal 2 10 2 5" xfId="383" xr:uid="{00000000-0005-0000-0000-0000C1000000}"/>
    <cellStyle name="Normal 2 10 2 6" xfId="514" xr:uid="{00000000-0005-0000-0000-0000C2000000}"/>
    <cellStyle name="Normal 2 10 2 7" xfId="645" xr:uid="{00000000-0005-0000-0000-0000C3000000}"/>
    <cellStyle name="Normal 2 10 2 8" xfId="776" xr:uid="{00000000-0005-0000-0000-0000C4000000}"/>
    <cellStyle name="Normal 2 10 3" xfId="303" xr:uid="{00000000-0005-0000-0000-0000C5000000}"/>
    <cellStyle name="Normal 2 10 3 2" xfId="434" xr:uid="{00000000-0005-0000-0000-0000C6000000}"/>
    <cellStyle name="Normal 2 10 3 3" xfId="565" xr:uid="{00000000-0005-0000-0000-0000C7000000}"/>
    <cellStyle name="Normal 2 10 3 4" xfId="696" xr:uid="{00000000-0005-0000-0000-0000C8000000}"/>
    <cellStyle name="Normal 2 10 3 5" xfId="827" xr:uid="{00000000-0005-0000-0000-0000C9000000}"/>
    <cellStyle name="Normal 2 10 4" xfId="335" xr:uid="{00000000-0005-0000-0000-0000CA000000}"/>
    <cellStyle name="Normal 2 10 4 2" xfId="466" xr:uid="{00000000-0005-0000-0000-0000CB000000}"/>
    <cellStyle name="Normal 2 10 4 3" xfId="597" xr:uid="{00000000-0005-0000-0000-0000CC000000}"/>
    <cellStyle name="Normal 2 10 4 4" xfId="728" xr:uid="{00000000-0005-0000-0000-0000CD000000}"/>
    <cellStyle name="Normal 2 10 4 5" xfId="859" xr:uid="{00000000-0005-0000-0000-0000CE000000}"/>
    <cellStyle name="Normal 2 10 5" xfId="402" xr:uid="{00000000-0005-0000-0000-0000CF000000}"/>
    <cellStyle name="Normal 2 10 5 2" xfId="533" xr:uid="{00000000-0005-0000-0000-0000D0000000}"/>
    <cellStyle name="Normal 2 10 5 3" xfId="664" xr:uid="{00000000-0005-0000-0000-0000D1000000}"/>
    <cellStyle name="Normal 2 10 5 4" xfId="795" xr:uid="{00000000-0005-0000-0000-0000D2000000}"/>
    <cellStyle name="Normal 2 10 6" xfId="367" xr:uid="{00000000-0005-0000-0000-0000D3000000}"/>
    <cellStyle name="Normal 2 10 7" xfId="498" xr:uid="{00000000-0005-0000-0000-0000D4000000}"/>
    <cellStyle name="Normal 2 10 8" xfId="629" xr:uid="{00000000-0005-0000-0000-0000D5000000}"/>
    <cellStyle name="Normal 2 10 9" xfId="760" xr:uid="{00000000-0005-0000-0000-0000D6000000}"/>
    <cellStyle name="Normal 2 11" xfId="273" xr:uid="{00000000-0005-0000-0000-0000D7000000}"/>
    <cellStyle name="Normal 2 11 2" xfId="306" xr:uid="{00000000-0005-0000-0000-0000D8000000}"/>
    <cellStyle name="Normal 2 11 2 2" xfId="437" xr:uid="{00000000-0005-0000-0000-0000D9000000}"/>
    <cellStyle name="Normal 2 11 2 3" xfId="568" xr:uid="{00000000-0005-0000-0000-0000DA000000}"/>
    <cellStyle name="Normal 2 11 2 4" xfId="699" xr:uid="{00000000-0005-0000-0000-0000DB000000}"/>
    <cellStyle name="Normal 2 11 2 5" xfId="830" xr:uid="{00000000-0005-0000-0000-0000DC000000}"/>
    <cellStyle name="Normal 2 11 3" xfId="338" xr:uid="{00000000-0005-0000-0000-0000DD000000}"/>
    <cellStyle name="Normal 2 11 3 2" xfId="469" xr:uid="{00000000-0005-0000-0000-0000DE000000}"/>
    <cellStyle name="Normal 2 11 3 3" xfId="600" xr:uid="{00000000-0005-0000-0000-0000DF000000}"/>
    <cellStyle name="Normal 2 11 3 4" xfId="731" xr:uid="{00000000-0005-0000-0000-0000E0000000}"/>
    <cellStyle name="Normal 2 11 3 5" xfId="862" xr:uid="{00000000-0005-0000-0000-0000E1000000}"/>
    <cellStyle name="Normal 2 11 4" xfId="405" xr:uid="{00000000-0005-0000-0000-0000E2000000}"/>
    <cellStyle name="Normal 2 11 4 2" xfId="536" xr:uid="{00000000-0005-0000-0000-0000E3000000}"/>
    <cellStyle name="Normal 2 11 4 3" xfId="667" xr:uid="{00000000-0005-0000-0000-0000E4000000}"/>
    <cellStyle name="Normal 2 11 4 4" xfId="798" xr:uid="{00000000-0005-0000-0000-0000E5000000}"/>
    <cellStyle name="Normal 2 11 5" xfId="370" xr:uid="{00000000-0005-0000-0000-0000E6000000}"/>
    <cellStyle name="Normal 2 11 6" xfId="501" xr:uid="{00000000-0005-0000-0000-0000E7000000}"/>
    <cellStyle name="Normal 2 11 7" xfId="632" xr:uid="{00000000-0005-0000-0000-0000E8000000}"/>
    <cellStyle name="Normal 2 11 8" xfId="763" xr:uid="{00000000-0005-0000-0000-0000E9000000}"/>
    <cellStyle name="Normal 2 12" xfId="257" xr:uid="{00000000-0005-0000-0000-0000EA000000}"/>
    <cellStyle name="Normal 2 12 2" xfId="389" xr:uid="{00000000-0005-0000-0000-0000EB000000}"/>
    <cellStyle name="Normal 2 12 3" xfId="520" xr:uid="{00000000-0005-0000-0000-0000EC000000}"/>
    <cellStyle name="Normal 2 12 4" xfId="651" xr:uid="{00000000-0005-0000-0000-0000ED000000}"/>
    <cellStyle name="Normal 2 12 5" xfId="782" xr:uid="{00000000-0005-0000-0000-0000EE000000}"/>
    <cellStyle name="Normal 2 13" xfId="290" xr:uid="{00000000-0005-0000-0000-0000EF000000}"/>
    <cellStyle name="Normal 2 13 2" xfId="421" xr:uid="{00000000-0005-0000-0000-0000F0000000}"/>
    <cellStyle name="Normal 2 13 3" xfId="552" xr:uid="{00000000-0005-0000-0000-0000F1000000}"/>
    <cellStyle name="Normal 2 13 4" xfId="683" xr:uid="{00000000-0005-0000-0000-0000F2000000}"/>
    <cellStyle name="Normal 2 13 5" xfId="814" xr:uid="{00000000-0005-0000-0000-0000F3000000}"/>
    <cellStyle name="Normal 2 14" xfId="322" xr:uid="{00000000-0005-0000-0000-0000F4000000}"/>
    <cellStyle name="Normal 2 14 2" xfId="453" xr:uid="{00000000-0005-0000-0000-0000F5000000}"/>
    <cellStyle name="Normal 2 14 3" xfId="584" xr:uid="{00000000-0005-0000-0000-0000F6000000}"/>
    <cellStyle name="Normal 2 14 4" xfId="715" xr:uid="{00000000-0005-0000-0000-0000F7000000}"/>
    <cellStyle name="Normal 2 14 5" xfId="846" xr:uid="{00000000-0005-0000-0000-0000F8000000}"/>
    <cellStyle name="Normal 2 15" xfId="386" xr:uid="{00000000-0005-0000-0000-0000F9000000}"/>
    <cellStyle name="Normal 2 15 2" xfId="517" xr:uid="{00000000-0005-0000-0000-0000FA000000}"/>
    <cellStyle name="Normal 2 15 3" xfId="648" xr:uid="{00000000-0005-0000-0000-0000FB000000}"/>
    <cellStyle name="Normal 2 15 4" xfId="779" xr:uid="{00000000-0005-0000-0000-0000FC000000}"/>
    <cellStyle name="Normal 2 16" xfId="354" xr:uid="{00000000-0005-0000-0000-0000FD000000}"/>
    <cellStyle name="Normal 2 17" xfId="485" xr:uid="{00000000-0005-0000-0000-0000FE000000}"/>
    <cellStyle name="Normal 2 18" xfId="616" xr:uid="{00000000-0005-0000-0000-0000FF000000}"/>
    <cellStyle name="Normal 2 19" xfId="747" xr:uid="{00000000-0005-0000-0000-000000010000}"/>
    <cellStyle name="Normal 2 2" xfId="33" xr:uid="{00000000-0005-0000-0000-000001010000}"/>
    <cellStyle name="Normal 2 2 2" xfId="2" xr:uid="{00000000-0005-0000-0000-000002010000}"/>
    <cellStyle name="Normal 2 2 3" xfId="188" xr:uid="{00000000-0005-0000-0000-000003010000}"/>
    <cellStyle name="Normal 2 20" xfId="879" xr:uid="{00000000-0005-0000-0000-000004010000}"/>
    <cellStyle name="Normal 2 3" xfId="189" xr:uid="{00000000-0005-0000-0000-000005010000}"/>
    <cellStyle name="Normal 2 3 2" xfId="190" xr:uid="{00000000-0005-0000-0000-000006010000}"/>
    <cellStyle name="Normal 2 3 2 10" xfId="387" xr:uid="{00000000-0005-0000-0000-000007010000}"/>
    <cellStyle name="Normal 2 3 2 10 2" xfId="518" xr:uid="{00000000-0005-0000-0000-000008010000}"/>
    <cellStyle name="Normal 2 3 2 10 3" xfId="649" xr:uid="{00000000-0005-0000-0000-000009010000}"/>
    <cellStyle name="Normal 2 3 2 10 4" xfId="780" xr:uid="{00000000-0005-0000-0000-00000A010000}"/>
    <cellStyle name="Normal 2 3 2 11" xfId="356" xr:uid="{00000000-0005-0000-0000-00000B010000}"/>
    <cellStyle name="Normal 2 3 2 12" xfId="487" xr:uid="{00000000-0005-0000-0000-00000C010000}"/>
    <cellStyle name="Normal 2 3 2 13" xfId="618" xr:uid="{00000000-0005-0000-0000-00000D010000}"/>
    <cellStyle name="Normal 2 3 2 14" xfId="749" xr:uid="{00000000-0005-0000-0000-00000E010000}"/>
    <cellStyle name="Normal 2 3 2 2" xfId="262" xr:uid="{00000000-0005-0000-0000-00000F010000}"/>
    <cellStyle name="Normal 2 3 2 2 2" xfId="278" xr:uid="{00000000-0005-0000-0000-000010010000}"/>
    <cellStyle name="Normal 2 3 2 2 2 2" xfId="311" xr:uid="{00000000-0005-0000-0000-000011010000}"/>
    <cellStyle name="Normal 2 3 2 2 2 2 2" xfId="442" xr:uid="{00000000-0005-0000-0000-000012010000}"/>
    <cellStyle name="Normal 2 3 2 2 2 2 3" xfId="573" xr:uid="{00000000-0005-0000-0000-000013010000}"/>
    <cellStyle name="Normal 2 3 2 2 2 2 4" xfId="704" xr:uid="{00000000-0005-0000-0000-000014010000}"/>
    <cellStyle name="Normal 2 3 2 2 2 2 5" xfId="835" xr:uid="{00000000-0005-0000-0000-000015010000}"/>
    <cellStyle name="Normal 2 3 2 2 2 3" xfId="343" xr:uid="{00000000-0005-0000-0000-000016010000}"/>
    <cellStyle name="Normal 2 3 2 2 2 3 2" xfId="474" xr:uid="{00000000-0005-0000-0000-000017010000}"/>
    <cellStyle name="Normal 2 3 2 2 2 3 3" xfId="605" xr:uid="{00000000-0005-0000-0000-000018010000}"/>
    <cellStyle name="Normal 2 3 2 2 2 3 4" xfId="736" xr:uid="{00000000-0005-0000-0000-000019010000}"/>
    <cellStyle name="Normal 2 3 2 2 2 3 5" xfId="867" xr:uid="{00000000-0005-0000-0000-00001A010000}"/>
    <cellStyle name="Normal 2 3 2 2 2 4" xfId="410" xr:uid="{00000000-0005-0000-0000-00001B010000}"/>
    <cellStyle name="Normal 2 3 2 2 2 4 2" xfId="541" xr:uid="{00000000-0005-0000-0000-00001C010000}"/>
    <cellStyle name="Normal 2 3 2 2 2 4 3" xfId="672" xr:uid="{00000000-0005-0000-0000-00001D010000}"/>
    <cellStyle name="Normal 2 3 2 2 2 4 4" xfId="803" xr:uid="{00000000-0005-0000-0000-00001E010000}"/>
    <cellStyle name="Normal 2 3 2 2 2 5" xfId="375" xr:uid="{00000000-0005-0000-0000-00001F010000}"/>
    <cellStyle name="Normal 2 3 2 2 2 6" xfId="506" xr:uid="{00000000-0005-0000-0000-000020010000}"/>
    <cellStyle name="Normal 2 3 2 2 2 7" xfId="637" xr:uid="{00000000-0005-0000-0000-000021010000}"/>
    <cellStyle name="Normal 2 3 2 2 2 8" xfId="768" xr:uid="{00000000-0005-0000-0000-000022010000}"/>
    <cellStyle name="Normal 2 3 2 2 3" xfId="295" xr:uid="{00000000-0005-0000-0000-000023010000}"/>
    <cellStyle name="Normal 2 3 2 2 3 2" xfId="426" xr:uid="{00000000-0005-0000-0000-000024010000}"/>
    <cellStyle name="Normal 2 3 2 2 3 3" xfId="557" xr:uid="{00000000-0005-0000-0000-000025010000}"/>
    <cellStyle name="Normal 2 3 2 2 3 4" xfId="688" xr:uid="{00000000-0005-0000-0000-000026010000}"/>
    <cellStyle name="Normal 2 3 2 2 3 5" xfId="819" xr:uid="{00000000-0005-0000-0000-000027010000}"/>
    <cellStyle name="Normal 2 3 2 2 4" xfId="327" xr:uid="{00000000-0005-0000-0000-000028010000}"/>
    <cellStyle name="Normal 2 3 2 2 4 2" xfId="458" xr:uid="{00000000-0005-0000-0000-000029010000}"/>
    <cellStyle name="Normal 2 3 2 2 4 3" xfId="589" xr:uid="{00000000-0005-0000-0000-00002A010000}"/>
    <cellStyle name="Normal 2 3 2 2 4 4" xfId="720" xr:uid="{00000000-0005-0000-0000-00002B010000}"/>
    <cellStyle name="Normal 2 3 2 2 4 5" xfId="851" xr:uid="{00000000-0005-0000-0000-00002C010000}"/>
    <cellStyle name="Normal 2 3 2 2 5" xfId="394" xr:uid="{00000000-0005-0000-0000-00002D010000}"/>
    <cellStyle name="Normal 2 3 2 2 5 2" xfId="525" xr:uid="{00000000-0005-0000-0000-00002E010000}"/>
    <cellStyle name="Normal 2 3 2 2 5 3" xfId="656" xr:uid="{00000000-0005-0000-0000-00002F010000}"/>
    <cellStyle name="Normal 2 3 2 2 5 4" xfId="787" xr:uid="{00000000-0005-0000-0000-000030010000}"/>
    <cellStyle name="Normal 2 3 2 2 6" xfId="359" xr:uid="{00000000-0005-0000-0000-000031010000}"/>
    <cellStyle name="Normal 2 3 2 2 7" xfId="490" xr:uid="{00000000-0005-0000-0000-000032010000}"/>
    <cellStyle name="Normal 2 3 2 2 8" xfId="621" xr:uid="{00000000-0005-0000-0000-000033010000}"/>
    <cellStyle name="Normal 2 3 2 2 9" xfId="752" xr:uid="{00000000-0005-0000-0000-000034010000}"/>
    <cellStyle name="Normal 2 3 2 3" xfId="265" xr:uid="{00000000-0005-0000-0000-000035010000}"/>
    <cellStyle name="Normal 2 3 2 3 2" xfId="281" xr:uid="{00000000-0005-0000-0000-000036010000}"/>
    <cellStyle name="Normal 2 3 2 3 2 2" xfId="314" xr:uid="{00000000-0005-0000-0000-000037010000}"/>
    <cellStyle name="Normal 2 3 2 3 2 2 2" xfId="445" xr:uid="{00000000-0005-0000-0000-000038010000}"/>
    <cellStyle name="Normal 2 3 2 3 2 2 3" xfId="576" xr:uid="{00000000-0005-0000-0000-000039010000}"/>
    <cellStyle name="Normal 2 3 2 3 2 2 4" xfId="707" xr:uid="{00000000-0005-0000-0000-00003A010000}"/>
    <cellStyle name="Normal 2 3 2 3 2 2 5" xfId="838" xr:uid="{00000000-0005-0000-0000-00003B010000}"/>
    <cellStyle name="Normal 2 3 2 3 2 3" xfId="346" xr:uid="{00000000-0005-0000-0000-00003C010000}"/>
    <cellStyle name="Normal 2 3 2 3 2 3 2" xfId="477" xr:uid="{00000000-0005-0000-0000-00003D010000}"/>
    <cellStyle name="Normal 2 3 2 3 2 3 3" xfId="608" xr:uid="{00000000-0005-0000-0000-00003E010000}"/>
    <cellStyle name="Normal 2 3 2 3 2 3 4" xfId="739" xr:uid="{00000000-0005-0000-0000-00003F010000}"/>
    <cellStyle name="Normal 2 3 2 3 2 3 5" xfId="870" xr:uid="{00000000-0005-0000-0000-000040010000}"/>
    <cellStyle name="Normal 2 3 2 3 2 4" xfId="413" xr:uid="{00000000-0005-0000-0000-000041010000}"/>
    <cellStyle name="Normal 2 3 2 3 2 4 2" xfId="544" xr:uid="{00000000-0005-0000-0000-000042010000}"/>
    <cellStyle name="Normal 2 3 2 3 2 4 3" xfId="675" xr:uid="{00000000-0005-0000-0000-000043010000}"/>
    <cellStyle name="Normal 2 3 2 3 2 4 4" xfId="806" xr:uid="{00000000-0005-0000-0000-000044010000}"/>
    <cellStyle name="Normal 2 3 2 3 2 5" xfId="378" xr:uid="{00000000-0005-0000-0000-000045010000}"/>
    <cellStyle name="Normal 2 3 2 3 2 6" xfId="509" xr:uid="{00000000-0005-0000-0000-000046010000}"/>
    <cellStyle name="Normal 2 3 2 3 2 7" xfId="640" xr:uid="{00000000-0005-0000-0000-000047010000}"/>
    <cellStyle name="Normal 2 3 2 3 2 8" xfId="771" xr:uid="{00000000-0005-0000-0000-000048010000}"/>
    <cellStyle name="Normal 2 3 2 3 3" xfId="298" xr:uid="{00000000-0005-0000-0000-000049010000}"/>
    <cellStyle name="Normal 2 3 2 3 3 2" xfId="429" xr:uid="{00000000-0005-0000-0000-00004A010000}"/>
    <cellStyle name="Normal 2 3 2 3 3 3" xfId="560" xr:uid="{00000000-0005-0000-0000-00004B010000}"/>
    <cellStyle name="Normal 2 3 2 3 3 4" xfId="691" xr:uid="{00000000-0005-0000-0000-00004C010000}"/>
    <cellStyle name="Normal 2 3 2 3 3 5" xfId="822" xr:uid="{00000000-0005-0000-0000-00004D010000}"/>
    <cellStyle name="Normal 2 3 2 3 4" xfId="330" xr:uid="{00000000-0005-0000-0000-00004E010000}"/>
    <cellStyle name="Normal 2 3 2 3 4 2" xfId="461" xr:uid="{00000000-0005-0000-0000-00004F010000}"/>
    <cellStyle name="Normal 2 3 2 3 4 3" xfId="592" xr:uid="{00000000-0005-0000-0000-000050010000}"/>
    <cellStyle name="Normal 2 3 2 3 4 4" xfId="723" xr:uid="{00000000-0005-0000-0000-000051010000}"/>
    <cellStyle name="Normal 2 3 2 3 4 5" xfId="854" xr:uid="{00000000-0005-0000-0000-000052010000}"/>
    <cellStyle name="Normal 2 3 2 3 5" xfId="397" xr:uid="{00000000-0005-0000-0000-000053010000}"/>
    <cellStyle name="Normal 2 3 2 3 5 2" xfId="528" xr:uid="{00000000-0005-0000-0000-000054010000}"/>
    <cellStyle name="Normal 2 3 2 3 5 3" xfId="659" xr:uid="{00000000-0005-0000-0000-000055010000}"/>
    <cellStyle name="Normal 2 3 2 3 5 4" xfId="790" xr:uid="{00000000-0005-0000-0000-000056010000}"/>
    <cellStyle name="Normal 2 3 2 3 6" xfId="362" xr:uid="{00000000-0005-0000-0000-000057010000}"/>
    <cellStyle name="Normal 2 3 2 3 7" xfId="493" xr:uid="{00000000-0005-0000-0000-000058010000}"/>
    <cellStyle name="Normal 2 3 2 3 8" xfId="624" xr:uid="{00000000-0005-0000-0000-000059010000}"/>
    <cellStyle name="Normal 2 3 2 3 9" xfId="755" xr:uid="{00000000-0005-0000-0000-00005A010000}"/>
    <cellStyle name="Normal 2 3 2 4" xfId="268" xr:uid="{00000000-0005-0000-0000-00005B010000}"/>
    <cellStyle name="Normal 2 3 2 4 2" xfId="284" xr:uid="{00000000-0005-0000-0000-00005C010000}"/>
    <cellStyle name="Normal 2 3 2 4 2 2" xfId="317" xr:uid="{00000000-0005-0000-0000-00005D010000}"/>
    <cellStyle name="Normal 2 3 2 4 2 2 2" xfId="448" xr:uid="{00000000-0005-0000-0000-00005E010000}"/>
    <cellStyle name="Normal 2 3 2 4 2 2 3" xfId="579" xr:uid="{00000000-0005-0000-0000-00005F010000}"/>
    <cellStyle name="Normal 2 3 2 4 2 2 4" xfId="710" xr:uid="{00000000-0005-0000-0000-000060010000}"/>
    <cellStyle name="Normal 2 3 2 4 2 2 5" xfId="841" xr:uid="{00000000-0005-0000-0000-000061010000}"/>
    <cellStyle name="Normal 2 3 2 4 2 3" xfId="349" xr:uid="{00000000-0005-0000-0000-000062010000}"/>
    <cellStyle name="Normal 2 3 2 4 2 3 2" xfId="480" xr:uid="{00000000-0005-0000-0000-000063010000}"/>
    <cellStyle name="Normal 2 3 2 4 2 3 3" xfId="611" xr:uid="{00000000-0005-0000-0000-000064010000}"/>
    <cellStyle name="Normal 2 3 2 4 2 3 4" xfId="742" xr:uid="{00000000-0005-0000-0000-000065010000}"/>
    <cellStyle name="Normal 2 3 2 4 2 3 5" xfId="873" xr:uid="{00000000-0005-0000-0000-000066010000}"/>
    <cellStyle name="Normal 2 3 2 4 2 4" xfId="416" xr:uid="{00000000-0005-0000-0000-000067010000}"/>
    <cellStyle name="Normal 2 3 2 4 2 4 2" xfId="547" xr:uid="{00000000-0005-0000-0000-000068010000}"/>
    <cellStyle name="Normal 2 3 2 4 2 4 3" xfId="678" xr:uid="{00000000-0005-0000-0000-000069010000}"/>
    <cellStyle name="Normal 2 3 2 4 2 4 4" xfId="809" xr:uid="{00000000-0005-0000-0000-00006A010000}"/>
    <cellStyle name="Normal 2 3 2 4 2 5" xfId="381" xr:uid="{00000000-0005-0000-0000-00006B010000}"/>
    <cellStyle name="Normal 2 3 2 4 2 6" xfId="512" xr:uid="{00000000-0005-0000-0000-00006C010000}"/>
    <cellStyle name="Normal 2 3 2 4 2 7" xfId="643" xr:uid="{00000000-0005-0000-0000-00006D010000}"/>
    <cellStyle name="Normal 2 3 2 4 2 8" xfId="774" xr:uid="{00000000-0005-0000-0000-00006E010000}"/>
    <cellStyle name="Normal 2 3 2 4 3" xfId="301" xr:uid="{00000000-0005-0000-0000-00006F010000}"/>
    <cellStyle name="Normal 2 3 2 4 3 2" xfId="432" xr:uid="{00000000-0005-0000-0000-000070010000}"/>
    <cellStyle name="Normal 2 3 2 4 3 3" xfId="563" xr:uid="{00000000-0005-0000-0000-000071010000}"/>
    <cellStyle name="Normal 2 3 2 4 3 4" xfId="694" xr:uid="{00000000-0005-0000-0000-000072010000}"/>
    <cellStyle name="Normal 2 3 2 4 3 5" xfId="825" xr:uid="{00000000-0005-0000-0000-000073010000}"/>
    <cellStyle name="Normal 2 3 2 4 4" xfId="333" xr:uid="{00000000-0005-0000-0000-000074010000}"/>
    <cellStyle name="Normal 2 3 2 4 4 2" xfId="464" xr:uid="{00000000-0005-0000-0000-000075010000}"/>
    <cellStyle name="Normal 2 3 2 4 4 3" xfId="595" xr:uid="{00000000-0005-0000-0000-000076010000}"/>
    <cellStyle name="Normal 2 3 2 4 4 4" xfId="726" xr:uid="{00000000-0005-0000-0000-000077010000}"/>
    <cellStyle name="Normal 2 3 2 4 4 5" xfId="857" xr:uid="{00000000-0005-0000-0000-000078010000}"/>
    <cellStyle name="Normal 2 3 2 4 5" xfId="400" xr:uid="{00000000-0005-0000-0000-000079010000}"/>
    <cellStyle name="Normal 2 3 2 4 5 2" xfId="531" xr:uid="{00000000-0005-0000-0000-00007A010000}"/>
    <cellStyle name="Normal 2 3 2 4 5 3" xfId="662" xr:uid="{00000000-0005-0000-0000-00007B010000}"/>
    <cellStyle name="Normal 2 3 2 4 5 4" xfId="793" xr:uid="{00000000-0005-0000-0000-00007C010000}"/>
    <cellStyle name="Normal 2 3 2 4 6" xfId="365" xr:uid="{00000000-0005-0000-0000-00007D010000}"/>
    <cellStyle name="Normal 2 3 2 4 7" xfId="496" xr:uid="{00000000-0005-0000-0000-00007E010000}"/>
    <cellStyle name="Normal 2 3 2 4 8" xfId="627" xr:uid="{00000000-0005-0000-0000-00007F010000}"/>
    <cellStyle name="Normal 2 3 2 4 9" xfId="758" xr:uid="{00000000-0005-0000-0000-000080010000}"/>
    <cellStyle name="Normal 2 3 2 5" xfId="271" xr:uid="{00000000-0005-0000-0000-000081010000}"/>
    <cellStyle name="Normal 2 3 2 5 2" xfId="287" xr:uid="{00000000-0005-0000-0000-000082010000}"/>
    <cellStyle name="Normal 2 3 2 5 2 2" xfId="320" xr:uid="{00000000-0005-0000-0000-000083010000}"/>
    <cellStyle name="Normal 2 3 2 5 2 2 2" xfId="451" xr:uid="{00000000-0005-0000-0000-000084010000}"/>
    <cellStyle name="Normal 2 3 2 5 2 2 3" xfId="582" xr:uid="{00000000-0005-0000-0000-000085010000}"/>
    <cellStyle name="Normal 2 3 2 5 2 2 4" xfId="713" xr:uid="{00000000-0005-0000-0000-000086010000}"/>
    <cellStyle name="Normal 2 3 2 5 2 2 5" xfId="844" xr:uid="{00000000-0005-0000-0000-000087010000}"/>
    <cellStyle name="Normal 2 3 2 5 2 3" xfId="352" xr:uid="{00000000-0005-0000-0000-000088010000}"/>
    <cellStyle name="Normal 2 3 2 5 2 3 2" xfId="483" xr:uid="{00000000-0005-0000-0000-000089010000}"/>
    <cellStyle name="Normal 2 3 2 5 2 3 3" xfId="614" xr:uid="{00000000-0005-0000-0000-00008A010000}"/>
    <cellStyle name="Normal 2 3 2 5 2 3 4" xfId="745" xr:uid="{00000000-0005-0000-0000-00008B010000}"/>
    <cellStyle name="Normal 2 3 2 5 2 3 5" xfId="876" xr:uid="{00000000-0005-0000-0000-00008C010000}"/>
    <cellStyle name="Normal 2 3 2 5 2 4" xfId="419" xr:uid="{00000000-0005-0000-0000-00008D010000}"/>
    <cellStyle name="Normal 2 3 2 5 2 4 2" xfId="550" xr:uid="{00000000-0005-0000-0000-00008E010000}"/>
    <cellStyle name="Normal 2 3 2 5 2 4 3" xfId="681" xr:uid="{00000000-0005-0000-0000-00008F010000}"/>
    <cellStyle name="Normal 2 3 2 5 2 4 4" xfId="812" xr:uid="{00000000-0005-0000-0000-000090010000}"/>
    <cellStyle name="Normal 2 3 2 5 2 5" xfId="384" xr:uid="{00000000-0005-0000-0000-000091010000}"/>
    <cellStyle name="Normal 2 3 2 5 2 6" xfId="515" xr:uid="{00000000-0005-0000-0000-000092010000}"/>
    <cellStyle name="Normal 2 3 2 5 2 7" xfId="646" xr:uid="{00000000-0005-0000-0000-000093010000}"/>
    <cellStyle name="Normal 2 3 2 5 2 8" xfId="777" xr:uid="{00000000-0005-0000-0000-000094010000}"/>
    <cellStyle name="Normal 2 3 2 5 3" xfId="304" xr:uid="{00000000-0005-0000-0000-000095010000}"/>
    <cellStyle name="Normal 2 3 2 5 3 2" xfId="435" xr:uid="{00000000-0005-0000-0000-000096010000}"/>
    <cellStyle name="Normal 2 3 2 5 3 3" xfId="566" xr:uid="{00000000-0005-0000-0000-000097010000}"/>
    <cellStyle name="Normal 2 3 2 5 3 4" xfId="697" xr:uid="{00000000-0005-0000-0000-000098010000}"/>
    <cellStyle name="Normal 2 3 2 5 3 5" xfId="828" xr:uid="{00000000-0005-0000-0000-000099010000}"/>
    <cellStyle name="Normal 2 3 2 5 4" xfId="336" xr:uid="{00000000-0005-0000-0000-00009A010000}"/>
    <cellStyle name="Normal 2 3 2 5 4 2" xfId="467" xr:uid="{00000000-0005-0000-0000-00009B010000}"/>
    <cellStyle name="Normal 2 3 2 5 4 3" xfId="598" xr:uid="{00000000-0005-0000-0000-00009C010000}"/>
    <cellStyle name="Normal 2 3 2 5 4 4" xfId="729" xr:uid="{00000000-0005-0000-0000-00009D010000}"/>
    <cellStyle name="Normal 2 3 2 5 4 5" xfId="860" xr:uid="{00000000-0005-0000-0000-00009E010000}"/>
    <cellStyle name="Normal 2 3 2 5 5" xfId="403" xr:uid="{00000000-0005-0000-0000-00009F010000}"/>
    <cellStyle name="Normal 2 3 2 5 5 2" xfId="534" xr:uid="{00000000-0005-0000-0000-0000A0010000}"/>
    <cellStyle name="Normal 2 3 2 5 5 3" xfId="665" xr:uid="{00000000-0005-0000-0000-0000A1010000}"/>
    <cellStyle name="Normal 2 3 2 5 5 4" xfId="796" xr:uid="{00000000-0005-0000-0000-0000A2010000}"/>
    <cellStyle name="Normal 2 3 2 5 6" xfId="368" xr:uid="{00000000-0005-0000-0000-0000A3010000}"/>
    <cellStyle name="Normal 2 3 2 5 7" xfId="499" xr:uid="{00000000-0005-0000-0000-0000A4010000}"/>
    <cellStyle name="Normal 2 3 2 5 8" xfId="630" xr:uid="{00000000-0005-0000-0000-0000A5010000}"/>
    <cellStyle name="Normal 2 3 2 5 9" xfId="761" xr:uid="{00000000-0005-0000-0000-0000A6010000}"/>
    <cellStyle name="Normal 2 3 2 6" xfId="275" xr:uid="{00000000-0005-0000-0000-0000A7010000}"/>
    <cellStyle name="Normal 2 3 2 6 2" xfId="308" xr:uid="{00000000-0005-0000-0000-0000A8010000}"/>
    <cellStyle name="Normal 2 3 2 6 2 2" xfId="439" xr:uid="{00000000-0005-0000-0000-0000A9010000}"/>
    <cellStyle name="Normal 2 3 2 6 2 3" xfId="570" xr:uid="{00000000-0005-0000-0000-0000AA010000}"/>
    <cellStyle name="Normal 2 3 2 6 2 4" xfId="701" xr:uid="{00000000-0005-0000-0000-0000AB010000}"/>
    <cellStyle name="Normal 2 3 2 6 2 5" xfId="832" xr:uid="{00000000-0005-0000-0000-0000AC010000}"/>
    <cellStyle name="Normal 2 3 2 6 3" xfId="340" xr:uid="{00000000-0005-0000-0000-0000AD010000}"/>
    <cellStyle name="Normal 2 3 2 6 3 2" xfId="471" xr:uid="{00000000-0005-0000-0000-0000AE010000}"/>
    <cellStyle name="Normal 2 3 2 6 3 3" xfId="602" xr:uid="{00000000-0005-0000-0000-0000AF010000}"/>
    <cellStyle name="Normal 2 3 2 6 3 4" xfId="733" xr:uid="{00000000-0005-0000-0000-0000B0010000}"/>
    <cellStyle name="Normal 2 3 2 6 3 5" xfId="864" xr:uid="{00000000-0005-0000-0000-0000B1010000}"/>
    <cellStyle name="Normal 2 3 2 6 4" xfId="407" xr:uid="{00000000-0005-0000-0000-0000B2010000}"/>
    <cellStyle name="Normal 2 3 2 6 4 2" xfId="538" xr:uid="{00000000-0005-0000-0000-0000B3010000}"/>
    <cellStyle name="Normal 2 3 2 6 4 3" xfId="669" xr:uid="{00000000-0005-0000-0000-0000B4010000}"/>
    <cellStyle name="Normal 2 3 2 6 4 4" xfId="800" xr:uid="{00000000-0005-0000-0000-0000B5010000}"/>
    <cellStyle name="Normal 2 3 2 6 5" xfId="372" xr:uid="{00000000-0005-0000-0000-0000B6010000}"/>
    <cellStyle name="Normal 2 3 2 6 6" xfId="503" xr:uid="{00000000-0005-0000-0000-0000B7010000}"/>
    <cellStyle name="Normal 2 3 2 6 7" xfId="634" xr:uid="{00000000-0005-0000-0000-0000B8010000}"/>
    <cellStyle name="Normal 2 3 2 6 8" xfId="765" xr:uid="{00000000-0005-0000-0000-0000B9010000}"/>
    <cellStyle name="Normal 2 3 2 7" xfId="259" xr:uid="{00000000-0005-0000-0000-0000BA010000}"/>
    <cellStyle name="Normal 2 3 2 7 2" xfId="391" xr:uid="{00000000-0005-0000-0000-0000BB010000}"/>
    <cellStyle name="Normal 2 3 2 7 3" xfId="522" xr:uid="{00000000-0005-0000-0000-0000BC010000}"/>
    <cellStyle name="Normal 2 3 2 7 4" xfId="653" xr:uid="{00000000-0005-0000-0000-0000BD010000}"/>
    <cellStyle name="Normal 2 3 2 7 5" xfId="784" xr:uid="{00000000-0005-0000-0000-0000BE010000}"/>
    <cellStyle name="Normal 2 3 2 8" xfId="292" xr:uid="{00000000-0005-0000-0000-0000BF010000}"/>
    <cellStyle name="Normal 2 3 2 8 2" xfId="423" xr:uid="{00000000-0005-0000-0000-0000C0010000}"/>
    <cellStyle name="Normal 2 3 2 8 3" xfId="554" xr:uid="{00000000-0005-0000-0000-0000C1010000}"/>
    <cellStyle name="Normal 2 3 2 8 4" xfId="685" xr:uid="{00000000-0005-0000-0000-0000C2010000}"/>
    <cellStyle name="Normal 2 3 2 8 5" xfId="816" xr:uid="{00000000-0005-0000-0000-0000C3010000}"/>
    <cellStyle name="Normal 2 3 2 9" xfId="324" xr:uid="{00000000-0005-0000-0000-0000C4010000}"/>
    <cellStyle name="Normal 2 3 2 9 2" xfId="455" xr:uid="{00000000-0005-0000-0000-0000C5010000}"/>
    <cellStyle name="Normal 2 3 2 9 3" xfId="586" xr:uid="{00000000-0005-0000-0000-0000C6010000}"/>
    <cellStyle name="Normal 2 3 2 9 4" xfId="717" xr:uid="{00000000-0005-0000-0000-0000C7010000}"/>
    <cellStyle name="Normal 2 3 2 9 5" xfId="848" xr:uid="{00000000-0005-0000-0000-0000C8010000}"/>
    <cellStyle name="Normal 2 4" xfId="191" xr:uid="{00000000-0005-0000-0000-0000C9010000}"/>
    <cellStyle name="Normal 2 4 10" xfId="388" xr:uid="{00000000-0005-0000-0000-0000CA010000}"/>
    <cellStyle name="Normal 2 4 10 2" xfId="519" xr:uid="{00000000-0005-0000-0000-0000CB010000}"/>
    <cellStyle name="Normal 2 4 10 3" xfId="650" xr:uid="{00000000-0005-0000-0000-0000CC010000}"/>
    <cellStyle name="Normal 2 4 10 4" xfId="781" xr:uid="{00000000-0005-0000-0000-0000CD010000}"/>
    <cellStyle name="Normal 2 4 11" xfId="357" xr:uid="{00000000-0005-0000-0000-0000CE010000}"/>
    <cellStyle name="Normal 2 4 12" xfId="488" xr:uid="{00000000-0005-0000-0000-0000CF010000}"/>
    <cellStyle name="Normal 2 4 13" xfId="619" xr:uid="{00000000-0005-0000-0000-0000D0010000}"/>
    <cellStyle name="Normal 2 4 14" xfId="750" xr:uid="{00000000-0005-0000-0000-0000D1010000}"/>
    <cellStyle name="Normal 2 4 2" xfId="263" xr:uid="{00000000-0005-0000-0000-0000D2010000}"/>
    <cellStyle name="Normal 2 4 2 2" xfId="279" xr:uid="{00000000-0005-0000-0000-0000D3010000}"/>
    <cellStyle name="Normal 2 4 2 2 2" xfId="312" xr:uid="{00000000-0005-0000-0000-0000D4010000}"/>
    <cellStyle name="Normal 2 4 2 2 2 2" xfId="443" xr:uid="{00000000-0005-0000-0000-0000D5010000}"/>
    <cellStyle name="Normal 2 4 2 2 2 3" xfId="574" xr:uid="{00000000-0005-0000-0000-0000D6010000}"/>
    <cellStyle name="Normal 2 4 2 2 2 4" xfId="705" xr:uid="{00000000-0005-0000-0000-0000D7010000}"/>
    <cellStyle name="Normal 2 4 2 2 2 5" xfId="836" xr:uid="{00000000-0005-0000-0000-0000D8010000}"/>
    <cellStyle name="Normal 2 4 2 2 3" xfId="344" xr:uid="{00000000-0005-0000-0000-0000D9010000}"/>
    <cellStyle name="Normal 2 4 2 2 3 2" xfId="475" xr:uid="{00000000-0005-0000-0000-0000DA010000}"/>
    <cellStyle name="Normal 2 4 2 2 3 3" xfId="606" xr:uid="{00000000-0005-0000-0000-0000DB010000}"/>
    <cellStyle name="Normal 2 4 2 2 3 4" xfId="737" xr:uid="{00000000-0005-0000-0000-0000DC010000}"/>
    <cellStyle name="Normal 2 4 2 2 3 5" xfId="868" xr:uid="{00000000-0005-0000-0000-0000DD010000}"/>
    <cellStyle name="Normal 2 4 2 2 4" xfId="411" xr:uid="{00000000-0005-0000-0000-0000DE010000}"/>
    <cellStyle name="Normal 2 4 2 2 4 2" xfId="542" xr:uid="{00000000-0005-0000-0000-0000DF010000}"/>
    <cellStyle name="Normal 2 4 2 2 4 3" xfId="673" xr:uid="{00000000-0005-0000-0000-0000E0010000}"/>
    <cellStyle name="Normal 2 4 2 2 4 4" xfId="804" xr:uid="{00000000-0005-0000-0000-0000E1010000}"/>
    <cellStyle name="Normal 2 4 2 2 5" xfId="376" xr:uid="{00000000-0005-0000-0000-0000E2010000}"/>
    <cellStyle name="Normal 2 4 2 2 6" xfId="507" xr:uid="{00000000-0005-0000-0000-0000E3010000}"/>
    <cellStyle name="Normal 2 4 2 2 7" xfId="638" xr:uid="{00000000-0005-0000-0000-0000E4010000}"/>
    <cellStyle name="Normal 2 4 2 2 8" xfId="769" xr:uid="{00000000-0005-0000-0000-0000E5010000}"/>
    <cellStyle name="Normal 2 4 2 3" xfId="296" xr:uid="{00000000-0005-0000-0000-0000E6010000}"/>
    <cellStyle name="Normal 2 4 2 3 2" xfId="427" xr:uid="{00000000-0005-0000-0000-0000E7010000}"/>
    <cellStyle name="Normal 2 4 2 3 3" xfId="558" xr:uid="{00000000-0005-0000-0000-0000E8010000}"/>
    <cellStyle name="Normal 2 4 2 3 4" xfId="689" xr:uid="{00000000-0005-0000-0000-0000E9010000}"/>
    <cellStyle name="Normal 2 4 2 3 5" xfId="820" xr:uid="{00000000-0005-0000-0000-0000EA010000}"/>
    <cellStyle name="Normal 2 4 2 4" xfId="328" xr:uid="{00000000-0005-0000-0000-0000EB010000}"/>
    <cellStyle name="Normal 2 4 2 4 2" xfId="459" xr:uid="{00000000-0005-0000-0000-0000EC010000}"/>
    <cellStyle name="Normal 2 4 2 4 3" xfId="590" xr:uid="{00000000-0005-0000-0000-0000ED010000}"/>
    <cellStyle name="Normal 2 4 2 4 4" xfId="721" xr:uid="{00000000-0005-0000-0000-0000EE010000}"/>
    <cellStyle name="Normal 2 4 2 4 5" xfId="852" xr:uid="{00000000-0005-0000-0000-0000EF010000}"/>
    <cellStyle name="Normal 2 4 2 5" xfId="395" xr:uid="{00000000-0005-0000-0000-0000F0010000}"/>
    <cellStyle name="Normal 2 4 2 5 2" xfId="526" xr:uid="{00000000-0005-0000-0000-0000F1010000}"/>
    <cellStyle name="Normal 2 4 2 5 3" xfId="657" xr:uid="{00000000-0005-0000-0000-0000F2010000}"/>
    <cellStyle name="Normal 2 4 2 5 4" xfId="788" xr:uid="{00000000-0005-0000-0000-0000F3010000}"/>
    <cellStyle name="Normal 2 4 2 6" xfId="360" xr:uid="{00000000-0005-0000-0000-0000F4010000}"/>
    <cellStyle name="Normal 2 4 2 7" xfId="491" xr:uid="{00000000-0005-0000-0000-0000F5010000}"/>
    <cellStyle name="Normal 2 4 2 8" xfId="622" xr:uid="{00000000-0005-0000-0000-0000F6010000}"/>
    <cellStyle name="Normal 2 4 2 9" xfId="753" xr:uid="{00000000-0005-0000-0000-0000F7010000}"/>
    <cellStyle name="Normal 2 4 3" xfId="266" xr:uid="{00000000-0005-0000-0000-0000F8010000}"/>
    <cellStyle name="Normal 2 4 3 2" xfId="282" xr:uid="{00000000-0005-0000-0000-0000F9010000}"/>
    <cellStyle name="Normal 2 4 3 2 2" xfId="315" xr:uid="{00000000-0005-0000-0000-0000FA010000}"/>
    <cellStyle name="Normal 2 4 3 2 2 2" xfId="446" xr:uid="{00000000-0005-0000-0000-0000FB010000}"/>
    <cellStyle name="Normal 2 4 3 2 2 3" xfId="577" xr:uid="{00000000-0005-0000-0000-0000FC010000}"/>
    <cellStyle name="Normal 2 4 3 2 2 4" xfId="708" xr:uid="{00000000-0005-0000-0000-0000FD010000}"/>
    <cellStyle name="Normal 2 4 3 2 2 5" xfId="839" xr:uid="{00000000-0005-0000-0000-0000FE010000}"/>
    <cellStyle name="Normal 2 4 3 2 3" xfId="347" xr:uid="{00000000-0005-0000-0000-0000FF010000}"/>
    <cellStyle name="Normal 2 4 3 2 3 2" xfId="478" xr:uid="{00000000-0005-0000-0000-000000020000}"/>
    <cellStyle name="Normal 2 4 3 2 3 3" xfId="609" xr:uid="{00000000-0005-0000-0000-000001020000}"/>
    <cellStyle name="Normal 2 4 3 2 3 4" xfId="740" xr:uid="{00000000-0005-0000-0000-000002020000}"/>
    <cellStyle name="Normal 2 4 3 2 3 5" xfId="871" xr:uid="{00000000-0005-0000-0000-000003020000}"/>
    <cellStyle name="Normal 2 4 3 2 4" xfId="414" xr:uid="{00000000-0005-0000-0000-000004020000}"/>
    <cellStyle name="Normal 2 4 3 2 4 2" xfId="545" xr:uid="{00000000-0005-0000-0000-000005020000}"/>
    <cellStyle name="Normal 2 4 3 2 4 3" xfId="676" xr:uid="{00000000-0005-0000-0000-000006020000}"/>
    <cellStyle name="Normal 2 4 3 2 4 4" xfId="807" xr:uid="{00000000-0005-0000-0000-000007020000}"/>
    <cellStyle name="Normal 2 4 3 2 5" xfId="379" xr:uid="{00000000-0005-0000-0000-000008020000}"/>
    <cellStyle name="Normal 2 4 3 2 6" xfId="510" xr:uid="{00000000-0005-0000-0000-000009020000}"/>
    <cellStyle name="Normal 2 4 3 2 7" xfId="641" xr:uid="{00000000-0005-0000-0000-00000A020000}"/>
    <cellStyle name="Normal 2 4 3 2 8" xfId="772" xr:uid="{00000000-0005-0000-0000-00000B020000}"/>
    <cellStyle name="Normal 2 4 3 3" xfId="299" xr:uid="{00000000-0005-0000-0000-00000C020000}"/>
    <cellStyle name="Normal 2 4 3 3 2" xfId="430" xr:uid="{00000000-0005-0000-0000-00000D020000}"/>
    <cellStyle name="Normal 2 4 3 3 3" xfId="561" xr:uid="{00000000-0005-0000-0000-00000E020000}"/>
    <cellStyle name="Normal 2 4 3 3 4" xfId="692" xr:uid="{00000000-0005-0000-0000-00000F020000}"/>
    <cellStyle name="Normal 2 4 3 3 5" xfId="823" xr:uid="{00000000-0005-0000-0000-000010020000}"/>
    <cellStyle name="Normal 2 4 3 4" xfId="331" xr:uid="{00000000-0005-0000-0000-000011020000}"/>
    <cellStyle name="Normal 2 4 3 4 2" xfId="462" xr:uid="{00000000-0005-0000-0000-000012020000}"/>
    <cellStyle name="Normal 2 4 3 4 3" xfId="593" xr:uid="{00000000-0005-0000-0000-000013020000}"/>
    <cellStyle name="Normal 2 4 3 4 4" xfId="724" xr:uid="{00000000-0005-0000-0000-000014020000}"/>
    <cellStyle name="Normal 2 4 3 4 5" xfId="855" xr:uid="{00000000-0005-0000-0000-000015020000}"/>
    <cellStyle name="Normal 2 4 3 5" xfId="398" xr:uid="{00000000-0005-0000-0000-000016020000}"/>
    <cellStyle name="Normal 2 4 3 5 2" xfId="529" xr:uid="{00000000-0005-0000-0000-000017020000}"/>
    <cellStyle name="Normal 2 4 3 5 3" xfId="660" xr:uid="{00000000-0005-0000-0000-000018020000}"/>
    <cellStyle name="Normal 2 4 3 5 4" xfId="791" xr:uid="{00000000-0005-0000-0000-000019020000}"/>
    <cellStyle name="Normal 2 4 3 6" xfId="363" xr:uid="{00000000-0005-0000-0000-00001A020000}"/>
    <cellStyle name="Normal 2 4 3 7" xfId="494" xr:uid="{00000000-0005-0000-0000-00001B020000}"/>
    <cellStyle name="Normal 2 4 3 8" xfId="625" xr:uid="{00000000-0005-0000-0000-00001C020000}"/>
    <cellStyle name="Normal 2 4 3 9" xfId="756" xr:uid="{00000000-0005-0000-0000-00001D020000}"/>
    <cellStyle name="Normal 2 4 4" xfId="269" xr:uid="{00000000-0005-0000-0000-00001E020000}"/>
    <cellStyle name="Normal 2 4 4 2" xfId="285" xr:uid="{00000000-0005-0000-0000-00001F020000}"/>
    <cellStyle name="Normal 2 4 4 2 2" xfId="318" xr:uid="{00000000-0005-0000-0000-000020020000}"/>
    <cellStyle name="Normal 2 4 4 2 2 2" xfId="449" xr:uid="{00000000-0005-0000-0000-000021020000}"/>
    <cellStyle name="Normal 2 4 4 2 2 3" xfId="580" xr:uid="{00000000-0005-0000-0000-000022020000}"/>
    <cellStyle name="Normal 2 4 4 2 2 4" xfId="711" xr:uid="{00000000-0005-0000-0000-000023020000}"/>
    <cellStyle name="Normal 2 4 4 2 2 5" xfId="842" xr:uid="{00000000-0005-0000-0000-000024020000}"/>
    <cellStyle name="Normal 2 4 4 2 3" xfId="350" xr:uid="{00000000-0005-0000-0000-000025020000}"/>
    <cellStyle name="Normal 2 4 4 2 3 2" xfId="481" xr:uid="{00000000-0005-0000-0000-000026020000}"/>
    <cellStyle name="Normal 2 4 4 2 3 3" xfId="612" xr:uid="{00000000-0005-0000-0000-000027020000}"/>
    <cellStyle name="Normal 2 4 4 2 3 4" xfId="743" xr:uid="{00000000-0005-0000-0000-000028020000}"/>
    <cellStyle name="Normal 2 4 4 2 3 5" xfId="874" xr:uid="{00000000-0005-0000-0000-000029020000}"/>
    <cellStyle name="Normal 2 4 4 2 4" xfId="417" xr:uid="{00000000-0005-0000-0000-00002A020000}"/>
    <cellStyle name="Normal 2 4 4 2 4 2" xfId="548" xr:uid="{00000000-0005-0000-0000-00002B020000}"/>
    <cellStyle name="Normal 2 4 4 2 4 3" xfId="679" xr:uid="{00000000-0005-0000-0000-00002C020000}"/>
    <cellStyle name="Normal 2 4 4 2 4 4" xfId="810" xr:uid="{00000000-0005-0000-0000-00002D020000}"/>
    <cellStyle name="Normal 2 4 4 2 5" xfId="382" xr:uid="{00000000-0005-0000-0000-00002E020000}"/>
    <cellStyle name="Normal 2 4 4 2 6" xfId="513" xr:uid="{00000000-0005-0000-0000-00002F020000}"/>
    <cellStyle name="Normal 2 4 4 2 7" xfId="644" xr:uid="{00000000-0005-0000-0000-000030020000}"/>
    <cellStyle name="Normal 2 4 4 2 8" xfId="775" xr:uid="{00000000-0005-0000-0000-000031020000}"/>
    <cellStyle name="Normal 2 4 4 3" xfId="302" xr:uid="{00000000-0005-0000-0000-000032020000}"/>
    <cellStyle name="Normal 2 4 4 3 2" xfId="433" xr:uid="{00000000-0005-0000-0000-000033020000}"/>
    <cellStyle name="Normal 2 4 4 3 3" xfId="564" xr:uid="{00000000-0005-0000-0000-000034020000}"/>
    <cellStyle name="Normal 2 4 4 3 4" xfId="695" xr:uid="{00000000-0005-0000-0000-000035020000}"/>
    <cellStyle name="Normal 2 4 4 3 5" xfId="826" xr:uid="{00000000-0005-0000-0000-000036020000}"/>
    <cellStyle name="Normal 2 4 4 4" xfId="334" xr:uid="{00000000-0005-0000-0000-000037020000}"/>
    <cellStyle name="Normal 2 4 4 4 2" xfId="465" xr:uid="{00000000-0005-0000-0000-000038020000}"/>
    <cellStyle name="Normal 2 4 4 4 3" xfId="596" xr:uid="{00000000-0005-0000-0000-000039020000}"/>
    <cellStyle name="Normal 2 4 4 4 4" xfId="727" xr:uid="{00000000-0005-0000-0000-00003A020000}"/>
    <cellStyle name="Normal 2 4 4 4 5" xfId="858" xr:uid="{00000000-0005-0000-0000-00003B020000}"/>
    <cellStyle name="Normal 2 4 4 5" xfId="401" xr:uid="{00000000-0005-0000-0000-00003C020000}"/>
    <cellStyle name="Normal 2 4 4 5 2" xfId="532" xr:uid="{00000000-0005-0000-0000-00003D020000}"/>
    <cellStyle name="Normal 2 4 4 5 3" xfId="663" xr:uid="{00000000-0005-0000-0000-00003E020000}"/>
    <cellStyle name="Normal 2 4 4 5 4" xfId="794" xr:uid="{00000000-0005-0000-0000-00003F020000}"/>
    <cellStyle name="Normal 2 4 4 6" xfId="366" xr:uid="{00000000-0005-0000-0000-000040020000}"/>
    <cellStyle name="Normal 2 4 4 7" xfId="497" xr:uid="{00000000-0005-0000-0000-000041020000}"/>
    <cellStyle name="Normal 2 4 4 8" xfId="628" xr:uid="{00000000-0005-0000-0000-000042020000}"/>
    <cellStyle name="Normal 2 4 4 9" xfId="759" xr:uid="{00000000-0005-0000-0000-000043020000}"/>
    <cellStyle name="Normal 2 4 5" xfId="272" xr:uid="{00000000-0005-0000-0000-000044020000}"/>
    <cellStyle name="Normal 2 4 5 2" xfId="288" xr:uid="{00000000-0005-0000-0000-000045020000}"/>
    <cellStyle name="Normal 2 4 5 2 2" xfId="321" xr:uid="{00000000-0005-0000-0000-000046020000}"/>
    <cellStyle name="Normal 2 4 5 2 2 2" xfId="452" xr:uid="{00000000-0005-0000-0000-000047020000}"/>
    <cellStyle name="Normal 2 4 5 2 2 3" xfId="583" xr:uid="{00000000-0005-0000-0000-000048020000}"/>
    <cellStyle name="Normal 2 4 5 2 2 4" xfId="714" xr:uid="{00000000-0005-0000-0000-000049020000}"/>
    <cellStyle name="Normal 2 4 5 2 2 5" xfId="845" xr:uid="{00000000-0005-0000-0000-00004A020000}"/>
    <cellStyle name="Normal 2 4 5 2 3" xfId="353" xr:uid="{00000000-0005-0000-0000-00004B020000}"/>
    <cellStyle name="Normal 2 4 5 2 3 2" xfId="484" xr:uid="{00000000-0005-0000-0000-00004C020000}"/>
    <cellStyle name="Normal 2 4 5 2 3 3" xfId="615" xr:uid="{00000000-0005-0000-0000-00004D020000}"/>
    <cellStyle name="Normal 2 4 5 2 3 4" xfId="746" xr:uid="{00000000-0005-0000-0000-00004E020000}"/>
    <cellStyle name="Normal 2 4 5 2 3 5" xfId="877" xr:uid="{00000000-0005-0000-0000-00004F020000}"/>
    <cellStyle name="Normal 2 4 5 2 4" xfId="420" xr:uid="{00000000-0005-0000-0000-000050020000}"/>
    <cellStyle name="Normal 2 4 5 2 4 2" xfId="551" xr:uid="{00000000-0005-0000-0000-000051020000}"/>
    <cellStyle name="Normal 2 4 5 2 4 3" xfId="682" xr:uid="{00000000-0005-0000-0000-000052020000}"/>
    <cellStyle name="Normal 2 4 5 2 4 4" xfId="813" xr:uid="{00000000-0005-0000-0000-000053020000}"/>
    <cellStyle name="Normal 2 4 5 2 5" xfId="385" xr:uid="{00000000-0005-0000-0000-000054020000}"/>
    <cellStyle name="Normal 2 4 5 2 6" xfId="516" xr:uid="{00000000-0005-0000-0000-000055020000}"/>
    <cellStyle name="Normal 2 4 5 2 7" xfId="647" xr:uid="{00000000-0005-0000-0000-000056020000}"/>
    <cellStyle name="Normal 2 4 5 2 8" xfId="778" xr:uid="{00000000-0005-0000-0000-000057020000}"/>
    <cellStyle name="Normal 2 4 5 3" xfId="305" xr:uid="{00000000-0005-0000-0000-000058020000}"/>
    <cellStyle name="Normal 2 4 5 3 2" xfId="436" xr:uid="{00000000-0005-0000-0000-000059020000}"/>
    <cellStyle name="Normal 2 4 5 3 3" xfId="567" xr:uid="{00000000-0005-0000-0000-00005A020000}"/>
    <cellStyle name="Normal 2 4 5 3 4" xfId="698" xr:uid="{00000000-0005-0000-0000-00005B020000}"/>
    <cellStyle name="Normal 2 4 5 3 5" xfId="829" xr:uid="{00000000-0005-0000-0000-00005C020000}"/>
    <cellStyle name="Normal 2 4 5 4" xfId="337" xr:uid="{00000000-0005-0000-0000-00005D020000}"/>
    <cellStyle name="Normal 2 4 5 4 2" xfId="468" xr:uid="{00000000-0005-0000-0000-00005E020000}"/>
    <cellStyle name="Normal 2 4 5 4 3" xfId="599" xr:uid="{00000000-0005-0000-0000-00005F020000}"/>
    <cellStyle name="Normal 2 4 5 4 4" xfId="730" xr:uid="{00000000-0005-0000-0000-000060020000}"/>
    <cellStyle name="Normal 2 4 5 4 5" xfId="861" xr:uid="{00000000-0005-0000-0000-000061020000}"/>
    <cellStyle name="Normal 2 4 5 5" xfId="404" xr:uid="{00000000-0005-0000-0000-000062020000}"/>
    <cellStyle name="Normal 2 4 5 5 2" xfId="535" xr:uid="{00000000-0005-0000-0000-000063020000}"/>
    <cellStyle name="Normal 2 4 5 5 3" xfId="666" xr:uid="{00000000-0005-0000-0000-000064020000}"/>
    <cellStyle name="Normal 2 4 5 5 4" xfId="797" xr:uid="{00000000-0005-0000-0000-000065020000}"/>
    <cellStyle name="Normal 2 4 5 6" xfId="369" xr:uid="{00000000-0005-0000-0000-000066020000}"/>
    <cellStyle name="Normal 2 4 5 7" xfId="500" xr:uid="{00000000-0005-0000-0000-000067020000}"/>
    <cellStyle name="Normal 2 4 5 8" xfId="631" xr:uid="{00000000-0005-0000-0000-000068020000}"/>
    <cellStyle name="Normal 2 4 5 9" xfId="762" xr:uid="{00000000-0005-0000-0000-000069020000}"/>
    <cellStyle name="Normal 2 4 6" xfId="276" xr:uid="{00000000-0005-0000-0000-00006A020000}"/>
    <cellStyle name="Normal 2 4 6 2" xfId="309" xr:uid="{00000000-0005-0000-0000-00006B020000}"/>
    <cellStyle name="Normal 2 4 6 2 2" xfId="440" xr:uid="{00000000-0005-0000-0000-00006C020000}"/>
    <cellStyle name="Normal 2 4 6 2 3" xfId="571" xr:uid="{00000000-0005-0000-0000-00006D020000}"/>
    <cellStyle name="Normal 2 4 6 2 4" xfId="702" xr:uid="{00000000-0005-0000-0000-00006E020000}"/>
    <cellStyle name="Normal 2 4 6 2 5" xfId="833" xr:uid="{00000000-0005-0000-0000-00006F020000}"/>
    <cellStyle name="Normal 2 4 6 3" xfId="341" xr:uid="{00000000-0005-0000-0000-000070020000}"/>
    <cellStyle name="Normal 2 4 6 3 2" xfId="472" xr:uid="{00000000-0005-0000-0000-000071020000}"/>
    <cellStyle name="Normal 2 4 6 3 3" xfId="603" xr:uid="{00000000-0005-0000-0000-000072020000}"/>
    <cellStyle name="Normal 2 4 6 3 4" xfId="734" xr:uid="{00000000-0005-0000-0000-000073020000}"/>
    <cellStyle name="Normal 2 4 6 3 5" xfId="865" xr:uid="{00000000-0005-0000-0000-000074020000}"/>
    <cellStyle name="Normal 2 4 6 4" xfId="408" xr:uid="{00000000-0005-0000-0000-000075020000}"/>
    <cellStyle name="Normal 2 4 6 4 2" xfId="539" xr:uid="{00000000-0005-0000-0000-000076020000}"/>
    <cellStyle name="Normal 2 4 6 4 3" xfId="670" xr:uid="{00000000-0005-0000-0000-000077020000}"/>
    <cellStyle name="Normal 2 4 6 4 4" xfId="801" xr:uid="{00000000-0005-0000-0000-000078020000}"/>
    <cellStyle name="Normal 2 4 6 5" xfId="373" xr:uid="{00000000-0005-0000-0000-000079020000}"/>
    <cellStyle name="Normal 2 4 6 6" xfId="504" xr:uid="{00000000-0005-0000-0000-00007A020000}"/>
    <cellStyle name="Normal 2 4 6 7" xfId="635" xr:uid="{00000000-0005-0000-0000-00007B020000}"/>
    <cellStyle name="Normal 2 4 6 8" xfId="766" xr:uid="{00000000-0005-0000-0000-00007C020000}"/>
    <cellStyle name="Normal 2 4 7" xfId="260" xr:uid="{00000000-0005-0000-0000-00007D020000}"/>
    <cellStyle name="Normal 2 4 7 2" xfId="392" xr:uid="{00000000-0005-0000-0000-00007E020000}"/>
    <cellStyle name="Normal 2 4 7 3" xfId="523" xr:uid="{00000000-0005-0000-0000-00007F020000}"/>
    <cellStyle name="Normal 2 4 7 4" xfId="654" xr:uid="{00000000-0005-0000-0000-000080020000}"/>
    <cellStyle name="Normal 2 4 7 5" xfId="785" xr:uid="{00000000-0005-0000-0000-000081020000}"/>
    <cellStyle name="Normal 2 4 8" xfId="293" xr:uid="{00000000-0005-0000-0000-000082020000}"/>
    <cellStyle name="Normal 2 4 8 2" xfId="424" xr:uid="{00000000-0005-0000-0000-000083020000}"/>
    <cellStyle name="Normal 2 4 8 3" xfId="555" xr:uid="{00000000-0005-0000-0000-000084020000}"/>
    <cellStyle name="Normal 2 4 8 4" xfId="686" xr:uid="{00000000-0005-0000-0000-000085020000}"/>
    <cellStyle name="Normal 2 4 8 5" xfId="817" xr:uid="{00000000-0005-0000-0000-000086020000}"/>
    <cellStyle name="Normal 2 4 9" xfId="325" xr:uid="{00000000-0005-0000-0000-000087020000}"/>
    <cellStyle name="Normal 2 4 9 2" xfId="456" xr:uid="{00000000-0005-0000-0000-000088020000}"/>
    <cellStyle name="Normal 2 4 9 3" xfId="587" xr:uid="{00000000-0005-0000-0000-000089020000}"/>
    <cellStyle name="Normal 2 4 9 4" xfId="718" xr:uid="{00000000-0005-0000-0000-00008A020000}"/>
    <cellStyle name="Normal 2 4 9 5" xfId="849" xr:uid="{00000000-0005-0000-0000-00008B020000}"/>
    <cellStyle name="Normal 2 5" xfId="187" xr:uid="{00000000-0005-0000-0000-00008C020000}"/>
    <cellStyle name="Normal 2 6" xfId="258" xr:uid="{00000000-0005-0000-0000-00008D020000}"/>
    <cellStyle name="Normal 2 6 2" xfId="274" xr:uid="{00000000-0005-0000-0000-00008E020000}"/>
    <cellStyle name="Normal 2 6 2 2" xfId="307" xr:uid="{00000000-0005-0000-0000-00008F020000}"/>
    <cellStyle name="Normal 2 6 2 2 2" xfId="438" xr:uid="{00000000-0005-0000-0000-000090020000}"/>
    <cellStyle name="Normal 2 6 2 2 3" xfId="569" xr:uid="{00000000-0005-0000-0000-000091020000}"/>
    <cellStyle name="Normal 2 6 2 2 4" xfId="700" xr:uid="{00000000-0005-0000-0000-000092020000}"/>
    <cellStyle name="Normal 2 6 2 2 5" xfId="831" xr:uid="{00000000-0005-0000-0000-000093020000}"/>
    <cellStyle name="Normal 2 6 2 3" xfId="339" xr:uid="{00000000-0005-0000-0000-000094020000}"/>
    <cellStyle name="Normal 2 6 2 3 2" xfId="470" xr:uid="{00000000-0005-0000-0000-000095020000}"/>
    <cellStyle name="Normal 2 6 2 3 3" xfId="601" xr:uid="{00000000-0005-0000-0000-000096020000}"/>
    <cellStyle name="Normal 2 6 2 3 4" xfId="732" xr:uid="{00000000-0005-0000-0000-000097020000}"/>
    <cellStyle name="Normal 2 6 2 3 5" xfId="863" xr:uid="{00000000-0005-0000-0000-000098020000}"/>
    <cellStyle name="Normal 2 6 2 4" xfId="406" xr:uid="{00000000-0005-0000-0000-000099020000}"/>
    <cellStyle name="Normal 2 6 2 4 2" xfId="537" xr:uid="{00000000-0005-0000-0000-00009A020000}"/>
    <cellStyle name="Normal 2 6 2 4 3" xfId="668" xr:uid="{00000000-0005-0000-0000-00009B020000}"/>
    <cellStyle name="Normal 2 6 2 4 4" xfId="799" xr:uid="{00000000-0005-0000-0000-00009C020000}"/>
    <cellStyle name="Normal 2 6 2 5" xfId="371" xr:uid="{00000000-0005-0000-0000-00009D020000}"/>
    <cellStyle name="Normal 2 6 2 6" xfId="502" xr:uid="{00000000-0005-0000-0000-00009E020000}"/>
    <cellStyle name="Normal 2 6 2 7" xfId="633" xr:uid="{00000000-0005-0000-0000-00009F020000}"/>
    <cellStyle name="Normal 2 6 2 8" xfId="764" xr:uid="{00000000-0005-0000-0000-0000A0020000}"/>
    <cellStyle name="Normal 2 6 3" xfId="291" xr:uid="{00000000-0005-0000-0000-0000A1020000}"/>
    <cellStyle name="Normal 2 6 3 2" xfId="422" xr:uid="{00000000-0005-0000-0000-0000A2020000}"/>
    <cellStyle name="Normal 2 6 3 3" xfId="553" xr:uid="{00000000-0005-0000-0000-0000A3020000}"/>
    <cellStyle name="Normal 2 6 3 4" xfId="684" xr:uid="{00000000-0005-0000-0000-0000A4020000}"/>
    <cellStyle name="Normal 2 6 3 5" xfId="815" xr:uid="{00000000-0005-0000-0000-0000A5020000}"/>
    <cellStyle name="Normal 2 6 4" xfId="323" xr:uid="{00000000-0005-0000-0000-0000A6020000}"/>
    <cellStyle name="Normal 2 6 4 2" xfId="454" xr:uid="{00000000-0005-0000-0000-0000A7020000}"/>
    <cellStyle name="Normal 2 6 4 3" xfId="585" xr:uid="{00000000-0005-0000-0000-0000A8020000}"/>
    <cellStyle name="Normal 2 6 4 4" xfId="716" xr:uid="{00000000-0005-0000-0000-0000A9020000}"/>
    <cellStyle name="Normal 2 6 4 5" xfId="847" xr:uid="{00000000-0005-0000-0000-0000AA020000}"/>
    <cellStyle name="Normal 2 6 5" xfId="390" xr:uid="{00000000-0005-0000-0000-0000AB020000}"/>
    <cellStyle name="Normal 2 6 5 2" xfId="521" xr:uid="{00000000-0005-0000-0000-0000AC020000}"/>
    <cellStyle name="Normal 2 6 5 3" xfId="652" xr:uid="{00000000-0005-0000-0000-0000AD020000}"/>
    <cellStyle name="Normal 2 6 5 4" xfId="783" xr:uid="{00000000-0005-0000-0000-0000AE020000}"/>
    <cellStyle name="Normal 2 6 6" xfId="355" xr:uid="{00000000-0005-0000-0000-0000AF020000}"/>
    <cellStyle name="Normal 2 6 7" xfId="486" xr:uid="{00000000-0005-0000-0000-0000B0020000}"/>
    <cellStyle name="Normal 2 6 8" xfId="617" xr:uid="{00000000-0005-0000-0000-0000B1020000}"/>
    <cellStyle name="Normal 2 6 9" xfId="748" xr:uid="{00000000-0005-0000-0000-0000B2020000}"/>
    <cellStyle name="Normal 2 7" xfId="261" xr:uid="{00000000-0005-0000-0000-0000B3020000}"/>
    <cellStyle name="Normal 2 7 2" xfId="277" xr:uid="{00000000-0005-0000-0000-0000B4020000}"/>
    <cellStyle name="Normal 2 7 2 2" xfId="310" xr:uid="{00000000-0005-0000-0000-0000B5020000}"/>
    <cellStyle name="Normal 2 7 2 2 2" xfId="441" xr:uid="{00000000-0005-0000-0000-0000B6020000}"/>
    <cellStyle name="Normal 2 7 2 2 3" xfId="572" xr:uid="{00000000-0005-0000-0000-0000B7020000}"/>
    <cellStyle name="Normal 2 7 2 2 4" xfId="703" xr:uid="{00000000-0005-0000-0000-0000B8020000}"/>
    <cellStyle name="Normal 2 7 2 2 5" xfId="834" xr:uid="{00000000-0005-0000-0000-0000B9020000}"/>
    <cellStyle name="Normal 2 7 2 3" xfId="342" xr:uid="{00000000-0005-0000-0000-0000BA020000}"/>
    <cellStyle name="Normal 2 7 2 3 2" xfId="473" xr:uid="{00000000-0005-0000-0000-0000BB020000}"/>
    <cellStyle name="Normal 2 7 2 3 3" xfId="604" xr:uid="{00000000-0005-0000-0000-0000BC020000}"/>
    <cellStyle name="Normal 2 7 2 3 4" xfId="735" xr:uid="{00000000-0005-0000-0000-0000BD020000}"/>
    <cellStyle name="Normal 2 7 2 3 5" xfId="866" xr:uid="{00000000-0005-0000-0000-0000BE020000}"/>
    <cellStyle name="Normal 2 7 2 4" xfId="409" xr:uid="{00000000-0005-0000-0000-0000BF020000}"/>
    <cellStyle name="Normal 2 7 2 4 2" xfId="540" xr:uid="{00000000-0005-0000-0000-0000C0020000}"/>
    <cellStyle name="Normal 2 7 2 4 3" xfId="671" xr:uid="{00000000-0005-0000-0000-0000C1020000}"/>
    <cellStyle name="Normal 2 7 2 4 4" xfId="802" xr:uid="{00000000-0005-0000-0000-0000C2020000}"/>
    <cellStyle name="Normal 2 7 2 5" xfId="374" xr:uid="{00000000-0005-0000-0000-0000C3020000}"/>
    <cellStyle name="Normal 2 7 2 6" xfId="505" xr:uid="{00000000-0005-0000-0000-0000C4020000}"/>
    <cellStyle name="Normal 2 7 2 7" xfId="636" xr:uid="{00000000-0005-0000-0000-0000C5020000}"/>
    <cellStyle name="Normal 2 7 2 8" xfId="767" xr:uid="{00000000-0005-0000-0000-0000C6020000}"/>
    <cellStyle name="Normal 2 7 3" xfId="294" xr:uid="{00000000-0005-0000-0000-0000C7020000}"/>
    <cellStyle name="Normal 2 7 3 2" xfId="425" xr:uid="{00000000-0005-0000-0000-0000C8020000}"/>
    <cellStyle name="Normal 2 7 3 3" xfId="556" xr:uid="{00000000-0005-0000-0000-0000C9020000}"/>
    <cellStyle name="Normal 2 7 3 4" xfId="687" xr:uid="{00000000-0005-0000-0000-0000CA020000}"/>
    <cellStyle name="Normal 2 7 3 5" xfId="818" xr:uid="{00000000-0005-0000-0000-0000CB020000}"/>
    <cellStyle name="Normal 2 7 4" xfId="326" xr:uid="{00000000-0005-0000-0000-0000CC020000}"/>
    <cellStyle name="Normal 2 7 4 2" xfId="457" xr:uid="{00000000-0005-0000-0000-0000CD020000}"/>
    <cellStyle name="Normal 2 7 4 3" xfId="588" xr:uid="{00000000-0005-0000-0000-0000CE020000}"/>
    <cellStyle name="Normal 2 7 4 4" xfId="719" xr:uid="{00000000-0005-0000-0000-0000CF020000}"/>
    <cellStyle name="Normal 2 7 4 5" xfId="850" xr:uid="{00000000-0005-0000-0000-0000D0020000}"/>
    <cellStyle name="Normal 2 7 5" xfId="393" xr:uid="{00000000-0005-0000-0000-0000D1020000}"/>
    <cellStyle name="Normal 2 7 5 2" xfId="524" xr:uid="{00000000-0005-0000-0000-0000D2020000}"/>
    <cellStyle name="Normal 2 7 5 3" xfId="655" xr:uid="{00000000-0005-0000-0000-0000D3020000}"/>
    <cellStyle name="Normal 2 7 5 4" xfId="786" xr:uid="{00000000-0005-0000-0000-0000D4020000}"/>
    <cellStyle name="Normal 2 7 6" xfId="358" xr:uid="{00000000-0005-0000-0000-0000D5020000}"/>
    <cellStyle name="Normal 2 7 7" xfId="489" xr:uid="{00000000-0005-0000-0000-0000D6020000}"/>
    <cellStyle name="Normal 2 7 8" xfId="620" xr:uid="{00000000-0005-0000-0000-0000D7020000}"/>
    <cellStyle name="Normal 2 7 9" xfId="751" xr:uid="{00000000-0005-0000-0000-0000D8020000}"/>
    <cellStyle name="Normal 2 8" xfId="264" xr:uid="{00000000-0005-0000-0000-0000D9020000}"/>
    <cellStyle name="Normal 2 8 2" xfId="280" xr:uid="{00000000-0005-0000-0000-0000DA020000}"/>
    <cellStyle name="Normal 2 8 2 2" xfId="313" xr:uid="{00000000-0005-0000-0000-0000DB020000}"/>
    <cellStyle name="Normal 2 8 2 2 2" xfId="444" xr:uid="{00000000-0005-0000-0000-0000DC020000}"/>
    <cellStyle name="Normal 2 8 2 2 3" xfId="575" xr:uid="{00000000-0005-0000-0000-0000DD020000}"/>
    <cellStyle name="Normal 2 8 2 2 4" xfId="706" xr:uid="{00000000-0005-0000-0000-0000DE020000}"/>
    <cellStyle name="Normal 2 8 2 2 5" xfId="837" xr:uid="{00000000-0005-0000-0000-0000DF020000}"/>
    <cellStyle name="Normal 2 8 2 3" xfId="345" xr:uid="{00000000-0005-0000-0000-0000E0020000}"/>
    <cellStyle name="Normal 2 8 2 3 2" xfId="476" xr:uid="{00000000-0005-0000-0000-0000E1020000}"/>
    <cellStyle name="Normal 2 8 2 3 3" xfId="607" xr:uid="{00000000-0005-0000-0000-0000E2020000}"/>
    <cellStyle name="Normal 2 8 2 3 4" xfId="738" xr:uid="{00000000-0005-0000-0000-0000E3020000}"/>
    <cellStyle name="Normal 2 8 2 3 5" xfId="869" xr:uid="{00000000-0005-0000-0000-0000E4020000}"/>
    <cellStyle name="Normal 2 8 2 4" xfId="412" xr:uid="{00000000-0005-0000-0000-0000E5020000}"/>
    <cellStyle name="Normal 2 8 2 4 2" xfId="543" xr:uid="{00000000-0005-0000-0000-0000E6020000}"/>
    <cellStyle name="Normal 2 8 2 4 3" xfId="674" xr:uid="{00000000-0005-0000-0000-0000E7020000}"/>
    <cellStyle name="Normal 2 8 2 4 4" xfId="805" xr:uid="{00000000-0005-0000-0000-0000E8020000}"/>
    <cellStyle name="Normal 2 8 2 5" xfId="377" xr:uid="{00000000-0005-0000-0000-0000E9020000}"/>
    <cellStyle name="Normal 2 8 2 6" xfId="508" xr:uid="{00000000-0005-0000-0000-0000EA020000}"/>
    <cellStyle name="Normal 2 8 2 7" xfId="639" xr:uid="{00000000-0005-0000-0000-0000EB020000}"/>
    <cellStyle name="Normal 2 8 2 8" xfId="770" xr:uid="{00000000-0005-0000-0000-0000EC020000}"/>
    <cellStyle name="Normal 2 8 3" xfId="297" xr:uid="{00000000-0005-0000-0000-0000ED020000}"/>
    <cellStyle name="Normal 2 8 3 2" xfId="428" xr:uid="{00000000-0005-0000-0000-0000EE020000}"/>
    <cellStyle name="Normal 2 8 3 3" xfId="559" xr:uid="{00000000-0005-0000-0000-0000EF020000}"/>
    <cellStyle name="Normal 2 8 3 4" xfId="690" xr:uid="{00000000-0005-0000-0000-0000F0020000}"/>
    <cellStyle name="Normal 2 8 3 5" xfId="821" xr:uid="{00000000-0005-0000-0000-0000F1020000}"/>
    <cellStyle name="Normal 2 8 4" xfId="329" xr:uid="{00000000-0005-0000-0000-0000F2020000}"/>
    <cellStyle name="Normal 2 8 4 2" xfId="460" xr:uid="{00000000-0005-0000-0000-0000F3020000}"/>
    <cellStyle name="Normal 2 8 4 3" xfId="591" xr:uid="{00000000-0005-0000-0000-0000F4020000}"/>
    <cellStyle name="Normal 2 8 4 4" xfId="722" xr:uid="{00000000-0005-0000-0000-0000F5020000}"/>
    <cellStyle name="Normal 2 8 4 5" xfId="853" xr:uid="{00000000-0005-0000-0000-0000F6020000}"/>
    <cellStyle name="Normal 2 8 5" xfId="396" xr:uid="{00000000-0005-0000-0000-0000F7020000}"/>
    <cellStyle name="Normal 2 8 5 2" xfId="527" xr:uid="{00000000-0005-0000-0000-0000F8020000}"/>
    <cellStyle name="Normal 2 8 5 3" xfId="658" xr:uid="{00000000-0005-0000-0000-0000F9020000}"/>
    <cellStyle name="Normal 2 8 5 4" xfId="789" xr:uid="{00000000-0005-0000-0000-0000FA020000}"/>
    <cellStyle name="Normal 2 8 6" xfId="361" xr:uid="{00000000-0005-0000-0000-0000FB020000}"/>
    <cellStyle name="Normal 2 8 7" xfId="492" xr:uid="{00000000-0005-0000-0000-0000FC020000}"/>
    <cellStyle name="Normal 2 8 8" xfId="623" xr:uid="{00000000-0005-0000-0000-0000FD020000}"/>
    <cellStyle name="Normal 2 8 9" xfId="754" xr:uid="{00000000-0005-0000-0000-0000FE020000}"/>
    <cellStyle name="Normal 2 9" xfId="267" xr:uid="{00000000-0005-0000-0000-0000FF020000}"/>
    <cellStyle name="Normal 2 9 2" xfId="283" xr:uid="{00000000-0005-0000-0000-000000030000}"/>
    <cellStyle name="Normal 2 9 2 2" xfId="316" xr:uid="{00000000-0005-0000-0000-000001030000}"/>
    <cellStyle name="Normal 2 9 2 2 2" xfId="447" xr:uid="{00000000-0005-0000-0000-000002030000}"/>
    <cellStyle name="Normal 2 9 2 2 3" xfId="578" xr:uid="{00000000-0005-0000-0000-000003030000}"/>
    <cellStyle name="Normal 2 9 2 2 4" xfId="709" xr:uid="{00000000-0005-0000-0000-000004030000}"/>
    <cellStyle name="Normal 2 9 2 2 5" xfId="840" xr:uid="{00000000-0005-0000-0000-000005030000}"/>
    <cellStyle name="Normal 2 9 2 3" xfId="348" xr:uid="{00000000-0005-0000-0000-000006030000}"/>
    <cellStyle name="Normal 2 9 2 3 2" xfId="479" xr:uid="{00000000-0005-0000-0000-000007030000}"/>
    <cellStyle name="Normal 2 9 2 3 3" xfId="610" xr:uid="{00000000-0005-0000-0000-000008030000}"/>
    <cellStyle name="Normal 2 9 2 3 4" xfId="741" xr:uid="{00000000-0005-0000-0000-000009030000}"/>
    <cellStyle name="Normal 2 9 2 3 5" xfId="872" xr:uid="{00000000-0005-0000-0000-00000A030000}"/>
    <cellStyle name="Normal 2 9 2 4" xfId="415" xr:uid="{00000000-0005-0000-0000-00000B030000}"/>
    <cellStyle name="Normal 2 9 2 4 2" xfId="546" xr:uid="{00000000-0005-0000-0000-00000C030000}"/>
    <cellStyle name="Normal 2 9 2 4 3" xfId="677" xr:uid="{00000000-0005-0000-0000-00000D030000}"/>
    <cellStyle name="Normal 2 9 2 4 4" xfId="808" xr:uid="{00000000-0005-0000-0000-00000E030000}"/>
    <cellStyle name="Normal 2 9 2 5" xfId="380" xr:uid="{00000000-0005-0000-0000-00000F030000}"/>
    <cellStyle name="Normal 2 9 2 6" xfId="511" xr:uid="{00000000-0005-0000-0000-000010030000}"/>
    <cellStyle name="Normal 2 9 2 7" xfId="642" xr:uid="{00000000-0005-0000-0000-000011030000}"/>
    <cellStyle name="Normal 2 9 2 8" xfId="773" xr:uid="{00000000-0005-0000-0000-000012030000}"/>
    <cellStyle name="Normal 2 9 3" xfId="300" xr:uid="{00000000-0005-0000-0000-000013030000}"/>
    <cellStyle name="Normal 2 9 3 2" xfId="431" xr:uid="{00000000-0005-0000-0000-000014030000}"/>
    <cellStyle name="Normal 2 9 3 3" xfId="562" xr:uid="{00000000-0005-0000-0000-000015030000}"/>
    <cellStyle name="Normal 2 9 3 4" xfId="693" xr:uid="{00000000-0005-0000-0000-000016030000}"/>
    <cellStyle name="Normal 2 9 3 5" xfId="824" xr:uid="{00000000-0005-0000-0000-000017030000}"/>
    <cellStyle name="Normal 2 9 4" xfId="332" xr:uid="{00000000-0005-0000-0000-000018030000}"/>
    <cellStyle name="Normal 2 9 4 2" xfId="463" xr:uid="{00000000-0005-0000-0000-000019030000}"/>
    <cellStyle name="Normal 2 9 4 3" xfId="594" xr:uid="{00000000-0005-0000-0000-00001A030000}"/>
    <cellStyle name="Normal 2 9 4 4" xfId="725" xr:uid="{00000000-0005-0000-0000-00001B030000}"/>
    <cellStyle name="Normal 2 9 4 5" xfId="856" xr:uid="{00000000-0005-0000-0000-00001C030000}"/>
    <cellStyle name="Normal 2 9 5" xfId="399" xr:uid="{00000000-0005-0000-0000-00001D030000}"/>
    <cellStyle name="Normal 2 9 5 2" xfId="530" xr:uid="{00000000-0005-0000-0000-00001E030000}"/>
    <cellStyle name="Normal 2 9 5 3" xfId="661" xr:uid="{00000000-0005-0000-0000-00001F030000}"/>
    <cellStyle name="Normal 2 9 5 4" xfId="792" xr:uid="{00000000-0005-0000-0000-000020030000}"/>
    <cellStyle name="Normal 2 9 6" xfId="364" xr:uid="{00000000-0005-0000-0000-000021030000}"/>
    <cellStyle name="Normal 2 9 7" xfId="495" xr:uid="{00000000-0005-0000-0000-000022030000}"/>
    <cellStyle name="Normal 2 9 8" xfId="626" xr:uid="{00000000-0005-0000-0000-000023030000}"/>
    <cellStyle name="Normal 2 9 9" xfId="757" xr:uid="{00000000-0005-0000-0000-000024030000}"/>
    <cellStyle name="Normal 3" xfId="192" xr:uid="{00000000-0005-0000-0000-000025030000}"/>
    <cellStyle name="Normal 3 2" xfId="193" xr:uid="{00000000-0005-0000-0000-000026030000}"/>
    <cellStyle name="Normal 3 3" xfId="194" xr:uid="{00000000-0005-0000-0000-000027030000}"/>
    <cellStyle name="Normal 4" xfId="41" xr:uid="{00000000-0005-0000-0000-000028030000}"/>
    <cellStyle name="Normal 5" xfId="878" xr:uid="{00000000-0005-0000-0000-000029030000}"/>
    <cellStyle name="Normal 6" xfId="882" xr:uid="{00000000-0005-0000-0000-00002A030000}"/>
    <cellStyle name="Normal 6 2" xfId="883" xr:uid="{00000000-0005-0000-0000-00002B030000}"/>
    <cellStyle name="Normal 7" xfId="884" xr:uid="{00000000-0005-0000-0000-00002C030000}"/>
    <cellStyle name="Normal 7 2" xfId="885" xr:uid="{00000000-0005-0000-0000-00002D030000}"/>
    <cellStyle name="Nota 2" xfId="196" xr:uid="{00000000-0005-0000-0000-00002E030000}"/>
    <cellStyle name="Nota 3" xfId="197" xr:uid="{00000000-0005-0000-0000-00002F030000}"/>
    <cellStyle name="Nota 4" xfId="195" xr:uid="{00000000-0005-0000-0000-000030030000}"/>
    <cellStyle name="Note" xfId="198" xr:uid="{00000000-0005-0000-0000-000031030000}"/>
    <cellStyle name="Output" xfId="199" xr:uid="{00000000-0005-0000-0000-000032030000}"/>
    <cellStyle name="Percen - Estilo1" xfId="34" xr:uid="{00000000-0005-0000-0000-000033030000}"/>
    <cellStyle name="Percent" xfId="35" xr:uid="{00000000-0005-0000-0000-000034030000}"/>
    <cellStyle name="Porcentagem" xfId="1" builtinId="5"/>
    <cellStyle name="Porcentagem 2" xfId="201" xr:uid="{00000000-0005-0000-0000-000036030000}"/>
    <cellStyle name="Porcentagem 2 2" xfId="202" xr:uid="{00000000-0005-0000-0000-000037030000}"/>
    <cellStyle name="Porcentagem 2 2 2" xfId="203" xr:uid="{00000000-0005-0000-0000-000038030000}"/>
    <cellStyle name="Porcentagem 2 3" xfId="204" xr:uid="{00000000-0005-0000-0000-000039030000}"/>
    <cellStyle name="Porcentagem 3" xfId="205" xr:uid="{00000000-0005-0000-0000-00003A030000}"/>
    <cellStyle name="Porcentagem 4" xfId="206" xr:uid="{00000000-0005-0000-0000-00003B030000}"/>
    <cellStyle name="Porcentagem 5" xfId="207" xr:uid="{00000000-0005-0000-0000-00003C030000}"/>
    <cellStyle name="Porcentagem 6" xfId="200" xr:uid="{00000000-0005-0000-0000-00003D030000}"/>
    <cellStyle name="Porcentagem 7" xfId="880" xr:uid="{00000000-0005-0000-0000-00003E030000}"/>
    <cellStyle name="Porcentaje" xfId="36" xr:uid="{00000000-0005-0000-0000-00003F030000}"/>
    <cellStyle name="Punto" xfId="37" xr:uid="{00000000-0005-0000-0000-000040030000}"/>
    <cellStyle name="Punto0" xfId="38" xr:uid="{00000000-0005-0000-0000-000041030000}"/>
    <cellStyle name="Saída 2" xfId="209" xr:uid="{00000000-0005-0000-0000-000042030000}"/>
    <cellStyle name="Saída 3" xfId="210" xr:uid="{00000000-0005-0000-0000-000043030000}"/>
    <cellStyle name="Saída 4" xfId="208" xr:uid="{00000000-0005-0000-0000-000044030000}"/>
    <cellStyle name="Separador de milhares 10" xfId="212" xr:uid="{00000000-0005-0000-0000-000045030000}"/>
    <cellStyle name="Separador de milhares 12" xfId="213" xr:uid="{00000000-0005-0000-0000-000046030000}"/>
    <cellStyle name="Separador de milhares 2" xfId="214" xr:uid="{00000000-0005-0000-0000-000047030000}"/>
    <cellStyle name="Separador de milhares 2 2" xfId="215" xr:uid="{00000000-0005-0000-0000-000048030000}"/>
    <cellStyle name="Separador de milhares 2 2 2" xfId="216" xr:uid="{00000000-0005-0000-0000-000049030000}"/>
    <cellStyle name="Separador de milhares 2 2 3" xfId="217" xr:uid="{00000000-0005-0000-0000-00004A030000}"/>
    <cellStyle name="Separador de milhares 2 3" xfId="218" xr:uid="{00000000-0005-0000-0000-00004B030000}"/>
    <cellStyle name="Separador de milhares 3" xfId="219" xr:uid="{00000000-0005-0000-0000-00004C030000}"/>
    <cellStyle name="Separador de milhares 3 2" xfId="220" xr:uid="{00000000-0005-0000-0000-00004D030000}"/>
    <cellStyle name="Separador de milhares 4" xfId="221" xr:uid="{00000000-0005-0000-0000-00004E030000}"/>
    <cellStyle name="Separador de milhares 5" xfId="222" xr:uid="{00000000-0005-0000-0000-00004F030000}"/>
    <cellStyle name="Separador de milhares 6" xfId="223" xr:uid="{00000000-0005-0000-0000-000050030000}"/>
    <cellStyle name="Separador de milhares 7" xfId="224" xr:uid="{00000000-0005-0000-0000-000051030000}"/>
    <cellStyle name="Separador de milhares 7 2" xfId="225" xr:uid="{00000000-0005-0000-0000-000052030000}"/>
    <cellStyle name="Separador de milhares 8" xfId="226" xr:uid="{00000000-0005-0000-0000-000053030000}"/>
    <cellStyle name="Separador de milhares 8 2" xfId="227" xr:uid="{00000000-0005-0000-0000-000054030000}"/>
    <cellStyle name="Separador de milhares 9" xfId="228" xr:uid="{00000000-0005-0000-0000-000055030000}"/>
    <cellStyle name="Texto de Aviso 2" xfId="230" xr:uid="{00000000-0005-0000-0000-000056030000}"/>
    <cellStyle name="Texto de Aviso 3" xfId="231" xr:uid="{00000000-0005-0000-0000-000057030000}"/>
    <cellStyle name="Texto de Aviso 4" xfId="229" xr:uid="{00000000-0005-0000-0000-000058030000}"/>
    <cellStyle name="Texto Explicativo 2" xfId="233" xr:uid="{00000000-0005-0000-0000-000059030000}"/>
    <cellStyle name="Texto Explicativo 3" xfId="234" xr:uid="{00000000-0005-0000-0000-00005A030000}"/>
    <cellStyle name="Texto Explicativo 4" xfId="232" xr:uid="{00000000-0005-0000-0000-00005B030000}"/>
    <cellStyle name="Title" xfId="235" xr:uid="{00000000-0005-0000-0000-00005C030000}"/>
    <cellStyle name="Título 1 2" xfId="238" xr:uid="{00000000-0005-0000-0000-00005D030000}"/>
    <cellStyle name="Título 1 3" xfId="239" xr:uid="{00000000-0005-0000-0000-00005E030000}"/>
    <cellStyle name="Título 1 4" xfId="237" xr:uid="{00000000-0005-0000-0000-00005F030000}"/>
    <cellStyle name="Título 2 2" xfId="241" xr:uid="{00000000-0005-0000-0000-000060030000}"/>
    <cellStyle name="Título 2 3" xfId="242" xr:uid="{00000000-0005-0000-0000-000061030000}"/>
    <cellStyle name="Título 2 4" xfId="240" xr:uid="{00000000-0005-0000-0000-000062030000}"/>
    <cellStyle name="Título 3 2" xfId="244" xr:uid="{00000000-0005-0000-0000-000063030000}"/>
    <cellStyle name="Título 3 3" xfId="245" xr:uid="{00000000-0005-0000-0000-000064030000}"/>
    <cellStyle name="Título 3 4" xfId="243" xr:uid="{00000000-0005-0000-0000-000065030000}"/>
    <cellStyle name="Título 4 2" xfId="247" xr:uid="{00000000-0005-0000-0000-000066030000}"/>
    <cellStyle name="Título 4 3" xfId="248" xr:uid="{00000000-0005-0000-0000-000067030000}"/>
    <cellStyle name="Título 4 4" xfId="246" xr:uid="{00000000-0005-0000-0000-000068030000}"/>
    <cellStyle name="Título 5" xfId="249" xr:uid="{00000000-0005-0000-0000-000069030000}"/>
    <cellStyle name="Título 6" xfId="250" xr:uid="{00000000-0005-0000-0000-00006A030000}"/>
    <cellStyle name="Título 7" xfId="236" xr:uid="{00000000-0005-0000-0000-00006B030000}"/>
    <cellStyle name="Total 2" xfId="40" xr:uid="{00000000-0005-0000-0000-00006C030000}"/>
    <cellStyle name="Total 2 2" xfId="253" xr:uid="{00000000-0005-0000-0000-00006D030000}"/>
    <cellStyle name="Total 2 3" xfId="252" xr:uid="{00000000-0005-0000-0000-00006E030000}"/>
    <cellStyle name="Total 3" xfId="254" xr:uid="{00000000-0005-0000-0000-00006F030000}"/>
    <cellStyle name="Total 4" xfId="255" xr:uid="{00000000-0005-0000-0000-000070030000}"/>
    <cellStyle name="Total 5" xfId="251" xr:uid="{00000000-0005-0000-0000-000071030000}"/>
    <cellStyle name="Total 6" xfId="39" xr:uid="{00000000-0005-0000-0000-000072030000}"/>
    <cellStyle name="Vírgula 2" xfId="211" xr:uid="{00000000-0005-0000-0000-000073030000}"/>
    <cellStyle name="Vírgula 3" xfId="289" xr:uid="{00000000-0005-0000-0000-000074030000}"/>
    <cellStyle name="Warning Text" xfId="256" xr:uid="{00000000-0005-0000-0000-000075030000}"/>
  </cellStyles>
  <dxfs count="18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71447</xdr:colOff>
      <xdr:row>0</xdr:row>
      <xdr:rowOff>59535</xdr:rowOff>
    </xdr:from>
    <xdr:to>
      <xdr:col>2</xdr:col>
      <xdr:colOff>1119197</xdr:colOff>
      <xdr:row>3</xdr:row>
      <xdr:rowOff>196850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66" y="59535"/>
          <a:ext cx="1631156" cy="1018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9"/>
  <sheetViews>
    <sheetView showGridLines="0" tabSelected="1" view="pageBreakPreview" zoomScale="80" zoomScaleNormal="80" zoomScaleSheetLayoutView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V6" sqref="AV6:AW6"/>
    </sheetView>
  </sheetViews>
  <sheetFormatPr defaultRowHeight="15" x14ac:dyDescent="0.25"/>
  <cols>
    <col min="1" max="1" width="12" customWidth="1"/>
    <col min="2" max="2" width="8.7109375" bestFit="1" customWidth="1"/>
    <col min="3" max="3" width="57.85546875" customWidth="1"/>
    <col min="4" max="5" width="9.85546875" customWidth="1"/>
    <col min="6" max="6" width="1.42578125" customWidth="1"/>
    <col min="7" max="7" width="18.7109375" hidden="1" customWidth="1"/>
    <col min="8" max="8" width="1.42578125" customWidth="1"/>
    <col min="9" max="11" width="15.7109375" customWidth="1"/>
    <col min="12" max="12" width="1.42578125" customWidth="1"/>
    <col min="13" max="15" width="11.5703125" customWidth="1"/>
    <col min="16" max="16" width="1.42578125" customWidth="1"/>
    <col min="17" max="17" width="15.7109375" customWidth="1"/>
    <col min="18" max="18" width="15.7109375" hidden="1" customWidth="1"/>
    <col min="19" max="19" width="11.7109375" customWidth="1"/>
    <col min="20" max="20" width="9.28515625" hidden="1" customWidth="1"/>
    <col min="21" max="21" width="8.5703125" hidden="1" customWidth="1"/>
    <col min="22" max="22" width="8.7109375" hidden="1" customWidth="1"/>
    <col min="23" max="23" width="9.42578125" hidden="1" customWidth="1"/>
    <col min="24" max="24" width="10" hidden="1" customWidth="1"/>
    <col min="25" max="25" width="11" hidden="1" customWidth="1"/>
    <col min="26" max="26" width="8.7109375" hidden="1" customWidth="1"/>
    <col min="27" max="27" width="9" hidden="1" customWidth="1"/>
    <col min="28" max="28" width="8.5703125" hidden="1" customWidth="1"/>
    <col min="29" max="29" width="9.42578125" hidden="1" customWidth="1"/>
    <col min="30" max="30" width="8.42578125" hidden="1" customWidth="1"/>
    <col min="31" max="32" width="9" hidden="1" customWidth="1"/>
    <col min="33" max="33" width="13" hidden="1" customWidth="1"/>
    <col min="34" max="34" width="9.28515625" customWidth="1"/>
    <col min="35" max="35" width="8.5703125" customWidth="1"/>
    <col min="36" max="36" width="8.7109375" customWidth="1"/>
    <col min="37" max="37" width="9.42578125" customWidth="1"/>
    <col min="38" max="38" width="10" customWidth="1"/>
    <col min="39" max="39" width="11" customWidth="1"/>
    <col min="40" max="40" width="8.7109375" customWidth="1"/>
    <col min="41" max="41" width="9" customWidth="1"/>
    <col min="42" max="42" width="8.5703125" customWidth="1"/>
    <col min="43" max="43" width="9.42578125" customWidth="1"/>
    <col min="44" max="44" width="8.42578125" customWidth="1"/>
    <col min="45" max="45" width="9" customWidth="1"/>
    <col min="46" max="46" width="12.140625" customWidth="1"/>
    <col min="47" max="47" width="16.42578125" hidden="1" customWidth="1"/>
    <col min="48" max="48" width="12.140625" customWidth="1"/>
    <col min="49" max="49" width="16.42578125" hidden="1" customWidth="1"/>
    <col min="50" max="50" width="9.28515625" hidden="1" customWidth="1"/>
    <col min="51" max="51" width="8.5703125" hidden="1" customWidth="1"/>
    <col min="52" max="52" width="8.7109375" hidden="1" customWidth="1"/>
    <col min="53" max="53" width="9.42578125" hidden="1" customWidth="1"/>
    <col min="54" max="54" width="10" hidden="1" customWidth="1"/>
    <col min="55" max="55" width="11" hidden="1" customWidth="1"/>
    <col min="56" max="56" width="8.7109375" hidden="1" customWidth="1"/>
    <col min="57" max="57" width="9" hidden="1" customWidth="1"/>
    <col min="58" max="58" width="8.5703125" hidden="1" customWidth="1"/>
    <col min="59" max="59" width="9.42578125" hidden="1" customWidth="1"/>
    <col min="60" max="60" width="8.42578125" hidden="1" customWidth="1"/>
    <col min="61" max="62" width="9" hidden="1" customWidth="1"/>
    <col min="63" max="63" width="13" hidden="1" customWidth="1"/>
    <col min="64" max="64" width="1.42578125" customWidth="1"/>
    <col min="65" max="65" width="12.140625" style="38" hidden="1" customWidth="1"/>
    <col min="66" max="66" width="12.140625" hidden="1" customWidth="1"/>
    <col min="67" max="67" width="46.42578125" hidden="1" customWidth="1"/>
  </cols>
  <sheetData>
    <row r="1" spans="1:81" ht="18.7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35"/>
      <c r="BN1" s="41" t="s">
        <v>11</v>
      </c>
      <c r="BO1" s="42" t="s">
        <v>28</v>
      </c>
      <c r="BP1" s="74"/>
      <c r="BQ1" s="74"/>
      <c r="BR1" s="74"/>
      <c r="BS1" s="74"/>
      <c r="BT1" s="74"/>
      <c r="BU1" s="74"/>
      <c r="BV1" s="74"/>
      <c r="BW1" s="74"/>
      <c r="BX1" s="74"/>
    </row>
    <row r="2" spans="1:81" ht="31.5" customHeight="1" x14ac:dyDescent="0.5">
      <c r="A2" s="74"/>
      <c r="B2" s="74"/>
      <c r="C2" s="147" t="s">
        <v>133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23"/>
      <c r="BM2" s="36"/>
      <c r="BN2" s="41" t="s">
        <v>29</v>
      </c>
      <c r="BO2" s="42" t="s">
        <v>30</v>
      </c>
      <c r="BP2" s="23"/>
      <c r="BQ2" s="23"/>
      <c r="BR2" s="23"/>
      <c r="BS2" s="23"/>
      <c r="BT2" s="23"/>
      <c r="BU2" s="23"/>
      <c r="BV2" s="23"/>
      <c r="BW2" s="23"/>
      <c r="BX2" s="24"/>
    </row>
    <row r="3" spans="1:81" ht="18.75" customHeight="1" x14ac:dyDescent="0.5">
      <c r="A3" s="74"/>
      <c r="B3" s="7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23"/>
      <c r="BM3" s="36"/>
      <c r="BN3" s="43" t="s">
        <v>31</v>
      </c>
      <c r="BO3" s="44" t="s">
        <v>32</v>
      </c>
      <c r="BP3" s="23"/>
      <c r="BQ3" s="23"/>
      <c r="BR3" s="23"/>
      <c r="BS3" s="23"/>
      <c r="BT3" s="23"/>
      <c r="BU3" s="23"/>
      <c r="BV3" s="23"/>
      <c r="BW3" s="23"/>
      <c r="BX3" s="24"/>
    </row>
    <row r="4" spans="1:81" ht="33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1" t="s">
        <v>132</v>
      </c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1" t="s">
        <v>71</v>
      </c>
      <c r="BL4" s="74"/>
      <c r="BM4" s="37"/>
      <c r="BN4" s="43" t="s">
        <v>33</v>
      </c>
      <c r="BO4" s="44" t="s">
        <v>34</v>
      </c>
      <c r="BP4" s="74"/>
      <c r="BQ4" s="74"/>
      <c r="BR4" s="74"/>
      <c r="BS4" s="74"/>
      <c r="BT4" s="74"/>
      <c r="BU4" s="74"/>
      <c r="BV4" s="74"/>
      <c r="BW4" s="74"/>
      <c r="BX4" s="74"/>
    </row>
    <row r="5" spans="1:81" ht="30.75" customHeight="1" x14ac:dyDescent="0.25">
      <c r="A5" s="74"/>
      <c r="B5" s="207" t="s">
        <v>15</v>
      </c>
      <c r="C5" s="209" t="s">
        <v>0</v>
      </c>
      <c r="D5" s="212" t="s">
        <v>6</v>
      </c>
      <c r="E5" s="214" t="s">
        <v>7</v>
      </c>
      <c r="F5" s="2"/>
      <c r="G5" s="160" t="s">
        <v>8</v>
      </c>
      <c r="H5" s="5"/>
      <c r="I5" s="163" t="s">
        <v>16</v>
      </c>
      <c r="J5" s="164"/>
      <c r="K5" s="165"/>
      <c r="L5" s="5"/>
      <c r="M5" s="166" t="s">
        <v>36</v>
      </c>
      <c r="N5" s="167"/>
      <c r="O5" s="168" t="s">
        <v>10</v>
      </c>
      <c r="P5" s="80"/>
      <c r="Q5" s="158" t="s">
        <v>103</v>
      </c>
      <c r="R5" s="159"/>
      <c r="S5" s="207"/>
      <c r="T5" s="161" t="s">
        <v>42</v>
      </c>
      <c r="U5" s="161"/>
      <c r="V5" s="161"/>
      <c r="W5" s="161"/>
      <c r="X5" s="161"/>
      <c r="Y5" s="161"/>
      <c r="Z5" s="161"/>
      <c r="AA5" s="161"/>
      <c r="AB5" s="161"/>
      <c r="AC5" s="161"/>
      <c r="AD5" s="162"/>
      <c r="AE5" s="162"/>
      <c r="AF5" s="207" t="s">
        <v>41</v>
      </c>
      <c r="AG5" s="207" t="s">
        <v>43</v>
      </c>
      <c r="AH5" s="159" t="s">
        <v>56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2"/>
      <c r="AS5" s="162"/>
      <c r="AT5" s="224" t="s">
        <v>17</v>
      </c>
      <c r="AU5" s="224"/>
      <c r="AV5" s="224"/>
      <c r="AW5" s="224"/>
      <c r="AX5" s="159" t="s">
        <v>56</v>
      </c>
      <c r="AY5" s="161"/>
      <c r="AZ5" s="161"/>
      <c r="BA5" s="161"/>
      <c r="BB5" s="161"/>
      <c r="BC5" s="161"/>
      <c r="BD5" s="161"/>
      <c r="BE5" s="161"/>
      <c r="BF5" s="161"/>
      <c r="BG5" s="161"/>
      <c r="BH5" s="162"/>
      <c r="BI5" s="162"/>
      <c r="BJ5" s="207" t="s">
        <v>41</v>
      </c>
      <c r="BK5" s="207" t="s">
        <v>69</v>
      </c>
      <c r="BL5" s="74"/>
      <c r="BM5" s="160" t="s">
        <v>9</v>
      </c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</row>
    <row r="6" spans="1:81" ht="48.75" customHeight="1" x14ac:dyDescent="0.25">
      <c r="A6" s="74"/>
      <c r="B6" s="208"/>
      <c r="C6" s="210"/>
      <c r="D6" s="213"/>
      <c r="E6" s="214"/>
      <c r="F6" s="2"/>
      <c r="G6" s="160"/>
      <c r="H6" s="3"/>
      <c r="I6" s="8" t="s">
        <v>18</v>
      </c>
      <c r="J6" s="9" t="s">
        <v>19</v>
      </c>
      <c r="K6" s="10" t="s">
        <v>20</v>
      </c>
      <c r="L6" s="5"/>
      <c r="M6" s="8" t="s">
        <v>21</v>
      </c>
      <c r="N6" s="11" t="s">
        <v>22</v>
      </c>
      <c r="O6" s="169"/>
      <c r="P6" s="4"/>
      <c r="Q6" s="12" t="s">
        <v>23</v>
      </c>
      <c r="R6" s="13" t="s">
        <v>24</v>
      </c>
      <c r="S6" s="211"/>
      <c r="T6" s="18" t="s">
        <v>44</v>
      </c>
      <c r="U6" s="19" t="s">
        <v>45</v>
      </c>
      <c r="V6" s="19" t="s">
        <v>46</v>
      </c>
      <c r="W6" s="19" t="s">
        <v>47</v>
      </c>
      <c r="X6" s="19" t="s">
        <v>48</v>
      </c>
      <c r="Y6" s="19" t="s">
        <v>49</v>
      </c>
      <c r="Z6" s="19" t="s">
        <v>50</v>
      </c>
      <c r="AA6" s="19" t="s">
        <v>51</v>
      </c>
      <c r="AB6" s="19" t="s">
        <v>52</v>
      </c>
      <c r="AC6" s="19" t="s">
        <v>53</v>
      </c>
      <c r="AD6" s="19" t="s">
        <v>54</v>
      </c>
      <c r="AE6" s="20" t="s">
        <v>55</v>
      </c>
      <c r="AF6" s="211"/>
      <c r="AG6" s="211"/>
      <c r="AH6" s="63" t="s">
        <v>57</v>
      </c>
      <c r="AI6" s="19" t="s">
        <v>58</v>
      </c>
      <c r="AJ6" s="19" t="s">
        <v>59</v>
      </c>
      <c r="AK6" s="19" t="s">
        <v>60</v>
      </c>
      <c r="AL6" s="19" t="s">
        <v>61</v>
      </c>
      <c r="AM6" s="19" t="s">
        <v>62</v>
      </c>
      <c r="AN6" s="19" t="s">
        <v>63</v>
      </c>
      <c r="AO6" s="19" t="s">
        <v>64</v>
      </c>
      <c r="AP6" s="19" t="s">
        <v>65</v>
      </c>
      <c r="AQ6" s="19" t="s">
        <v>66</v>
      </c>
      <c r="AR6" s="19" t="s">
        <v>67</v>
      </c>
      <c r="AS6" s="20" t="s">
        <v>68</v>
      </c>
      <c r="AT6" s="227" t="s">
        <v>76</v>
      </c>
      <c r="AU6" s="228"/>
      <c r="AV6" s="227" t="s">
        <v>104</v>
      </c>
      <c r="AW6" s="228"/>
      <c r="AX6" s="63" t="s">
        <v>57</v>
      </c>
      <c r="AY6" s="19" t="s">
        <v>58</v>
      </c>
      <c r="AZ6" s="19" t="s">
        <v>59</v>
      </c>
      <c r="BA6" s="19" t="s">
        <v>60</v>
      </c>
      <c r="BB6" s="19" t="s">
        <v>61</v>
      </c>
      <c r="BC6" s="19" t="s">
        <v>62</v>
      </c>
      <c r="BD6" s="19" t="s">
        <v>63</v>
      </c>
      <c r="BE6" s="19" t="s">
        <v>64</v>
      </c>
      <c r="BF6" s="19" t="s">
        <v>65</v>
      </c>
      <c r="BG6" s="19" t="s">
        <v>66</v>
      </c>
      <c r="BH6" s="19" t="s">
        <v>67</v>
      </c>
      <c r="BI6" s="20" t="s">
        <v>68</v>
      </c>
      <c r="BJ6" s="211"/>
      <c r="BK6" s="211"/>
      <c r="BL6" s="74"/>
      <c r="BM6" s="160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</row>
    <row r="7" spans="1:81" s="74" customFormat="1" ht="18.600000000000001" customHeight="1" x14ac:dyDescent="0.25">
      <c r="B7" s="137" t="s">
        <v>81</v>
      </c>
      <c r="C7" s="139" t="s">
        <v>82</v>
      </c>
      <c r="D7" s="141"/>
      <c r="E7" s="141"/>
      <c r="F7" s="1"/>
      <c r="G7" s="143"/>
      <c r="H7" s="5"/>
      <c r="I7" s="126"/>
      <c r="J7" s="128"/>
      <c r="K7" s="130"/>
      <c r="L7" s="5"/>
      <c r="M7" s="132"/>
      <c r="N7" s="145"/>
      <c r="O7" s="137"/>
      <c r="P7" s="5"/>
      <c r="Q7" s="120"/>
      <c r="R7" s="122"/>
      <c r="S7" s="124"/>
      <c r="T7" s="49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  <c r="AF7" s="28"/>
      <c r="AG7" s="28"/>
      <c r="AH7" s="49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5"/>
      <c r="AT7" s="78"/>
      <c r="AU7" s="79"/>
      <c r="AV7" s="78"/>
      <c r="AW7" s="79"/>
      <c r="AX7" s="49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5"/>
      <c r="BJ7" s="28"/>
      <c r="BK7" s="28"/>
      <c r="BM7" s="136"/>
    </row>
    <row r="8" spans="1:81" s="74" customFormat="1" ht="18.600000000000001" customHeight="1" x14ac:dyDescent="0.25">
      <c r="B8" s="138"/>
      <c r="C8" s="140"/>
      <c r="D8" s="142"/>
      <c r="E8" s="142"/>
      <c r="F8" s="1"/>
      <c r="G8" s="144"/>
      <c r="H8" s="5"/>
      <c r="I8" s="127"/>
      <c r="J8" s="129"/>
      <c r="K8" s="131"/>
      <c r="L8" s="5"/>
      <c r="M8" s="133"/>
      <c r="N8" s="146"/>
      <c r="O8" s="138"/>
      <c r="P8" s="5"/>
      <c r="Q8" s="121"/>
      <c r="R8" s="123"/>
      <c r="S8" s="125"/>
      <c r="T8" s="48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25"/>
      <c r="AG8" s="25"/>
      <c r="AH8" s="48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7"/>
      <c r="AT8" s="26"/>
      <c r="AU8" s="27"/>
      <c r="AV8" s="26"/>
      <c r="AW8" s="27"/>
      <c r="AX8" s="48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7"/>
      <c r="BJ8" s="25"/>
      <c r="BK8" s="25"/>
      <c r="BM8" s="136"/>
    </row>
    <row r="9" spans="1:81" s="74" customFormat="1" ht="18.600000000000001" customHeight="1" x14ac:dyDescent="0.25">
      <c r="A9" s="74" t="s">
        <v>99</v>
      </c>
      <c r="B9" s="105">
        <v>1</v>
      </c>
      <c r="C9" s="106" t="s">
        <v>100</v>
      </c>
      <c r="D9" s="117" t="s">
        <v>3</v>
      </c>
      <c r="E9" s="118" t="s">
        <v>3</v>
      </c>
      <c r="F9" s="77"/>
      <c r="G9" s="108">
        <v>316330.82</v>
      </c>
      <c r="H9" s="77"/>
      <c r="I9" s="109" t="s">
        <v>84</v>
      </c>
      <c r="J9" s="110" t="s">
        <v>85</v>
      </c>
      <c r="K9" s="111" t="s">
        <v>12</v>
      </c>
      <c r="L9" s="77"/>
      <c r="M9" s="112">
        <v>42293</v>
      </c>
      <c r="N9" s="113">
        <v>42551</v>
      </c>
      <c r="O9" s="105">
        <f t="shared" ref="O9" si="0">N9-M9</f>
        <v>258</v>
      </c>
      <c r="P9" s="77"/>
      <c r="Q9" s="114">
        <v>0.57999999999999996</v>
      </c>
      <c r="R9" s="99">
        <f>Q9*G9</f>
        <v>183471.8756</v>
      </c>
      <c r="S9" s="51" t="s">
        <v>25</v>
      </c>
      <c r="T9" s="73"/>
      <c r="U9" s="75"/>
      <c r="V9" s="75"/>
      <c r="W9" s="75"/>
      <c r="X9" s="75"/>
      <c r="Y9" s="75"/>
      <c r="Z9" s="75"/>
      <c r="AA9" s="75"/>
      <c r="AB9" s="75"/>
      <c r="AC9" s="75"/>
      <c r="AD9" s="75"/>
      <c r="AE9" s="76">
        <v>0</v>
      </c>
      <c r="AF9" s="64">
        <v>0</v>
      </c>
      <c r="AG9" s="100">
        <v>0.57999999999999996</v>
      </c>
      <c r="AH9" s="75">
        <v>0.02</v>
      </c>
      <c r="AI9" s="75">
        <v>0.18</v>
      </c>
      <c r="AJ9" s="75">
        <v>0.2</v>
      </c>
      <c r="AK9" s="75">
        <v>0.02</v>
      </c>
      <c r="AL9" s="75"/>
      <c r="AM9" s="75"/>
      <c r="AN9" s="75"/>
      <c r="AO9" s="75"/>
      <c r="AP9" s="75"/>
      <c r="AQ9" s="75"/>
      <c r="AR9" s="75"/>
      <c r="AS9" s="75"/>
      <c r="AT9" s="21">
        <f t="shared" ref="AT9" si="1">SUM(AH9:AS9)</f>
        <v>0.42000000000000004</v>
      </c>
      <c r="AU9" s="22">
        <f t="shared" ref="AU9" si="2">AT9*(G9)</f>
        <v>132858.94440000001</v>
      </c>
      <c r="AV9" s="21">
        <f>Q9+SUM(AH9:AS9)</f>
        <v>1</v>
      </c>
      <c r="AW9" s="22">
        <f t="shared" ref="AW9" si="3">G9*AV9</f>
        <v>316330.82</v>
      </c>
      <c r="AX9" s="73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>
        <v>0</v>
      </c>
      <c r="BJ9" s="88">
        <v>0</v>
      </c>
      <c r="BK9" s="101">
        <v>1</v>
      </c>
      <c r="BL9" s="87">
        <v>287682.19</v>
      </c>
      <c r="BM9" s="103" t="s">
        <v>86</v>
      </c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C9" s="94"/>
    </row>
    <row r="10" spans="1:81" s="34" customFormat="1" ht="18.600000000000001" customHeight="1" x14ac:dyDescent="0.25">
      <c r="B10" s="105"/>
      <c r="C10" s="106"/>
      <c r="D10" s="117"/>
      <c r="E10" s="118"/>
      <c r="F10" s="77"/>
      <c r="G10" s="108"/>
      <c r="H10" s="77"/>
      <c r="I10" s="109"/>
      <c r="J10" s="110"/>
      <c r="K10" s="111"/>
      <c r="L10" s="77"/>
      <c r="M10" s="112"/>
      <c r="N10" s="113"/>
      <c r="O10" s="105"/>
      <c r="P10" s="77"/>
      <c r="Q10" s="114"/>
      <c r="R10" s="99"/>
      <c r="S10" s="81" t="s">
        <v>27</v>
      </c>
      <c r="T10" s="72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70">
        <v>0</v>
      </c>
      <c r="AF10" s="65"/>
      <c r="AG10" s="100"/>
      <c r="AH10" s="30">
        <v>0.02</v>
      </c>
      <c r="AI10" s="30">
        <v>0.18</v>
      </c>
      <c r="AJ10" s="30">
        <v>0.2</v>
      </c>
      <c r="AK10" s="30">
        <v>0.02</v>
      </c>
      <c r="AL10" s="30"/>
      <c r="AM10" s="30"/>
      <c r="AN10" s="30"/>
      <c r="AO10" s="30"/>
      <c r="AP10" s="30"/>
      <c r="AQ10" s="30"/>
      <c r="AR10" s="30"/>
      <c r="AS10" s="30"/>
      <c r="AT10" s="32">
        <f t="shared" ref="AT10:AT24" si="4">SUM(AH10:AS10)</f>
        <v>0.42000000000000004</v>
      </c>
      <c r="AU10" s="33">
        <f t="shared" ref="AU10" si="5">AT10*(G9)</f>
        <v>132858.94440000001</v>
      </c>
      <c r="AV10" s="32">
        <f>Q9+SUM(AH10:AS10)</f>
        <v>1</v>
      </c>
      <c r="AW10" s="33">
        <f>AW9*AV10</f>
        <v>316330.82</v>
      </c>
      <c r="AX10" s="72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1">
        <v>0.02</v>
      </c>
      <c r="BJ10" s="89">
        <v>5753.6437999999998</v>
      </c>
      <c r="BK10" s="102">
        <v>0.60000000000000009</v>
      </c>
      <c r="BL10" s="90">
        <v>172609.31400000001</v>
      </c>
      <c r="BM10" s="104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C10" s="96"/>
    </row>
    <row r="11" spans="1:81" s="74" customFormat="1" ht="18.600000000000001" customHeight="1" x14ac:dyDescent="0.25">
      <c r="A11" s="74" t="s">
        <v>87</v>
      </c>
      <c r="B11" s="105">
        <v>4</v>
      </c>
      <c r="C11" s="106" t="s">
        <v>83</v>
      </c>
      <c r="D11" s="107" t="s">
        <v>3</v>
      </c>
      <c r="E11" s="107" t="s">
        <v>3</v>
      </c>
      <c r="F11" s="77"/>
      <c r="G11" s="108">
        <v>22704.92</v>
      </c>
      <c r="H11" s="77"/>
      <c r="I11" s="109" t="s">
        <v>84</v>
      </c>
      <c r="J11" s="110" t="s">
        <v>85</v>
      </c>
      <c r="K11" s="111" t="s">
        <v>12</v>
      </c>
      <c r="L11" s="77"/>
      <c r="M11" s="112">
        <v>42325</v>
      </c>
      <c r="N11" s="115">
        <v>42460</v>
      </c>
      <c r="O11" s="105">
        <f t="shared" ref="O11" si="6">N11-M11</f>
        <v>135</v>
      </c>
      <c r="P11" s="77"/>
      <c r="Q11" s="114">
        <v>0.85</v>
      </c>
      <c r="R11" s="99">
        <f t="shared" ref="R11" si="7">Q11*G11</f>
        <v>19299.181999999997</v>
      </c>
      <c r="S11" s="51" t="s">
        <v>25</v>
      </c>
      <c r="T11" s="73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6">
        <v>0</v>
      </c>
      <c r="AF11" s="64">
        <v>0</v>
      </c>
      <c r="AG11" s="100">
        <v>0.85</v>
      </c>
      <c r="AH11" s="75">
        <v>0.15</v>
      </c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21">
        <f t="shared" si="4"/>
        <v>0.15</v>
      </c>
      <c r="AU11" s="22">
        <f t="shared" ref="AU11" si="8">AT11*(G11)</f>
        <v>3405.7379999999998</v>
      </c>
      <c r="AV11" s="21">
        <f>Q11+SUM(AH11:AS11)</f>
        <v>1</v>
      </c>
      <c r="AW11" s="22">
        <f t="shared" ref="AW11" si="9">G11*AV11</f>
        <v>22704.92</v>
      </c>
      <c r="AX11" s="73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6">
        <v>0</v>
      </c>
      <c r="BJ11" s="88">
        <v>0</v>
      </c>
      <c r="BK11" s="101">
        <v>1</v>
      </c>
      <c r="BL11" s="87">
        <v>19598.960000000003</v>
      </c>
      <c r="BM11" s="103" t="s">
        <v>26</v>
      </c>
    </row>
    <row r="12" spans="1:81" s="34" customFormat="1" ht="18.600000000000001" customHeight="1" x14ac:dyDescent="0.25">
      <c r="B12" s="105"/>
      <c r="C12" s="106"/>
      <c r="D12" s="107"/>
      <c r="E12" s="107"/>
      <c r="F12" s="77"/>
      <c r="G12" s="108"/>
      <c r="H12" s="77"/>
      <c r="I12" s="109"/>
      <c r="J12" s="110"/>
      <c r="K12" s="111"/>
      <c r="L12" s="77"/>
      <c r="M12" s="112"/>
      <c r="N12" s="116"/>
      <c r="O12" s="105"/>
      <c r="P12" s="77"/>
      <c r="Q12" s="114"/>
      <c r="R12" s="99"/>
      <c r="S12" s="81" t="s">
        <v>27</v>
      </c>
      <c r="T12" s="72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70">
        <v>0</v>
      </c>
      <c r="AF12" s="65"/>
      <c r="AG12" s="100"/>
      <c r="AH12" s="30">
        <v>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2">
        <f t="shared" si="4"/>
        <v>0</v>
      </c>
      <c r="AU12" s="33">
        <f t="shared" ref="AU12" si="10">AT12*(G11)</f>
        <v>0</v>
      </c>
      <c r="AV12" s="32">
        <f>Q11+SUM(AH12:AS12)</f>
        <v>0.85</v>
      </c>
      <c r="AW12" s="33">
        <f>AW11*AV12</f>
        <v>19299.181999999997</v>
      </c>
      <c r="AX12" s="72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1">
        <v>0.15</v>
      </c>
      <c r="BJ12" s="89">
        <v>2939.8440000000005</v>
      </c>
      <c r="BK12" s="102">
        <v>1</v>
      </c>
      <c r="BL12" s="90">
        <v>19598.960000000003</v>
      </c>
      <c r="BM12" s="104"/>
    </row>
    <row r="13" spans="1:81" s="74" customFormat="1" ht="18.600000000000001" customHeight="1" x14ac:dyDescent="0.25">
      <c r="A13" s="74" t="s">
        <v>101</v>
      </c>
      <c r="B13" s="105">
        <v>5</v>
      </c>
      <c r="C13" s="106" t="s">
        <v>102</v>
      </c>
      <c r="D13" s="107" t="s">
        <v>3</v>
      </c>
      <c r="E13" s="107" t="s">
        <v>3</v>
      </c>
      <c r="F13" s="77"/>
      <c r="G13" s="108">
        <v>65626.94</v>
      </c>
      <c r="H13" s="77"/>
      <c r="I13" s="109" t="s">
        <v>84</v>
      </c>
      <c r="J13" s="110" t="s">
        <v>85</v>
      </c>
      <c r="K13" s="111" t="s">
        <v>12</v>
      </c>
      <c r="L13" s="77"/>
      <c r="M13" s="112">
        <v>42423</v>
      </c>
      <c r="N13" s="115">
        <v>42460</v>
      </c>
      <c r="O13" s="105">
        <f t="shared" ref="O13" si="11">N13-M13</f>
        <v>37</v>
      </c>
      <c r="P13" s="77"/>
      <c r="Q13" s="114">
        <v>0.5</v>
      </c>
      <c r="R13" s="99">
        <f t="shared" ref="R13" si="12">Q13*G13</f>
        <v>32813.47</v>
      </c>
      <c r="S13" s="51" t="s">
        <v>25</v>
      </c>
      <c r="T13" s="73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6">
        <v>0</v>
      </c>
      <c r="AF13" s="64">
        <v>0</v>
      </c>
      <c r="AG13" s="100">
        <v>0.5</v>
      </c>
      <c r="AH13" s="73">
        <v>0.5</v>
      </c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6"/>
      <c r="AT13" s="21">
        <f t="shared" si="4"/>
        <v>0.5</v>
      </c>
      <c r="AU13" s="22">
        <f t="shared" ref="AU13" si="13">AT13*(G13)</f>
        <v>32813.47</v>
      </c>
      <c r="AV13" s="21">
        <f>Q13+SUM(AH13:AS13)</f>
        <v>1</v>
      </c>
      <c r="AW13" s="22">
        <f t="shared" ref="AW13" si="14">G13*AV13</f>
        <v>65626.94</v>
      </c>
      <c r="AX13" s="73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6">
        <v>0</v>
      </c>
      <c r="BJ13" s="88">
        <v>0</v>
      </c>
      <c r="BK13" s="101">
        <v>1</v>
      </c>
      <c r="BL13" s="87">
        <v>296976.33999999997</v>
      </c>
      <c r="BM13" s="103" t="s">
        <v>26</v>
      </c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C13" s="94"/>
    </row>
    <row r="14" spans="1:81" s="34" customFormat="1" ht="18.600000000000001" customHeight="1" x14ac:dyDescent="0.25">
      <c r="B14" s="105"/>
      <c r="C14" s="106"/>
      <c r="D14" s="107"/>
      <c r="E14" s="107"/>
      <c r="F14" s="77"/>
      <c r="G14" s="108"/>
      <c r="H14" s="77"/>
      <c r="I14" s="109"/>
      <c r="J14" s="110"/>
      <c r="K14" s="111"/>
      <c r="L14" s="77"/>
      <c r="M14" s="112"/>
      <c r="N14" s="116"/>
      <c r="O14" s="105"/>
      <c r="P14" s="77"/>
      <c r="Q14" s="114"/>
      <c r="R14" s="99"/>
      <c r="S14" s="81" t="s">
        <v>27</v>
      </c>
      <c r="T14" s="72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70">
        <v>0</v>
      </c>
      <c r="AF14" s="65"/>
      <c r="AG14" s="100"/>
      <c r="AH14" s="72">
        <v>0</v>
      </c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1"/>
      <c r="AT14" s="32">
        <f t="shared" si="4"/>
        <v>0</v>
      </c>
      <c r="AU14" s="33">
        <f t="shared" ref="AU14" si="15">AT14*(G13)</f>
        <v>0</v>
      </c>
      <c r="AV14" s="32">
        <f>Q13+SUM(AH14:AS14)</f>
        <v>0.5</v>
      </c>
      <c r="AW14" s="33">
        <f>AW13*AV14</f>
        <v>32813.47</v>
      </c>
      <c r="AX14" s="72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1">
        <v>0.5</v>
      </c>
      <c r="BJ14" s="89">
        <v>148488.16999999998</v>
      </c>
      <c r="BK14" s="102">
        <v>1</v>
      </c>
      <c r="BL14" s="90">
        <v>296976.33999999997</v>
      </c>
      <c r="BM14" s="104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C14" s="96"/>
    </row>
    <row r="15" spans="1:81" s="74" customFormat="1" ht="18.600000000000001" customHeight="1" x14ac:dyDescent="0.25">
      <c r="A15" s="74" t="s">
        <v>94</v>
      </c>
      <c r="B15" s="105">
        <v>7</v>
      </c>
      <c r="C15" s="106" t="s">
        <v>95</v>
      </c>
      <c r="D15" s="107" t="s">
        <v>3</v>
      </c>
      <c r="E15" s="107" t="s">
        <v>3</v>
      </c>
      <c r="F15" s="77"/>
      <c r="G15" s="108">
        <v>90679.26</v>
      </c>
      <c r="H15" s="77"/>
      <c r="I15" s="109" t="s">
        <v>84</v>
      </c>
      <c r="J15" s="110" t="s">
        <v>96</v>
      </c>
      <c r="K15" s="111" t="s">
        <v>12</v>
      </c>
      <c r="L15" s="77"/>
      <c r="M15" s="134">
        <v>42767</v>
      </c>
      <c r="N15" s="115">
        <v>42794</v>
      </c>
      <c r="O15" s="105">
        <f t="shared" ref="O15" si="16">N15-M15</f>
        <v>27</v>
      </c>
      <c r="P15" s="77"/>
      <c r="Q15" s="114">
        <v>0</v>
      </c>
      <c r="R15" s="99">
        <f t="shared" ref="R15" si="17">Q15*G15</f>
        <v>0</v>
      </c>
      <c r="S15" s="51" t="s">
        <v>25</v>
      </c>
      <c r="T15" s="73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6">
        <v>0</v>
      </c>
      <c r="AF15" s="64">
        <v>0</v>
      </c>
      <c r="AG15" s="100">
        <v>0</v>
      </c>
      <c r="AH15" s="73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6">
        <v>1</v>
      </c>
      <c r="AT15" s="21">
        <f t="shared" si="4"/>
        <v>1</v>
      </c>
      <c r="AU15" s="22">
        <f t="shared" ref="AU15" si="18">AT15*(G15)</f>
        <v>90679.26</v>
      </c>
      <c r="AV15" s="21">
        <f>Q15+SUM(AH15:AS15)</f>
        <v>1</v>
      </c>
      <c r="AW15" s="22">
        <f t="shared" ref="AW15" si="19">G15*AV15</f>
        <v>90679.26</v>
      </c>
      <c r="AX15" s="73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6">
        <v>0</v>
      </c>
      <c r="BJ15" s="88">
        <v>0</v>
      </c>
      <c r="BK15" s="101">
        <v>1</v>
      </c>
      <c r="BL15" s="87">
        <v>90679.26</v>
      </c>
      <c r="BM15" s="103" t="s">
        <v>86</v>
      </c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C15" s="94"/>
    </row>
    <row r="16" spans="1:81" s="34" customFormat="1" ht="18.600000000000001" customHeight="1" x14ac:dyDescent="0.25">
      <c r="B16" s="105"/>
      <c r="C16" s="106"/>
      <c r="D16" s="107"/>
      <c r="E16" s="107"/>
      <c r="F16" s="77"/>
      <c r="G16" s="108"/>
      <c r="H16" s="77"/>
      <c r="I16" s="109"/>
      <c r="J16" s="110"/>
      <c r="K16" s="111"/>
      <c r="L16" s="77"/>
      <c r="M16" s="135"/>
      <c r="N16" s="116"/>
      <c r="O16" s="105"/>
      <c r="P16" s="77"/>
      <c r="Q16" s="114"/>
      <c r="R16" s="99"/>
      <c r="S16" s="81" t="s">
        <v>27</v>
      </c>
      <c r="T16" s="72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70">
        <v>0</v>
      </c>
      <c r="AF16" s="65"/>
      <c r="AG16" s="100"/>
      <c r="AH16" s="72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1">
        <v>0</v>
      </c>
      <c r="AT16" s="32">
        <f t="shared" si="4"/>
        <v>0</v>
      </c>
      <c r="AU16" s="33">
        <f t="shared" ref="AU16" si="20">AT16*(G15)</f>
        <v>0</v>
      </c>
      <c r="AV16" s="32">
        <f>Q15+SUM(AH16:AS16)</f>
        <v>0</v>
      </c>
      <c r="AW16" s="33">
        <f>AW15*AV16</f>
        <v>0</v>
      </c>
      <c r="AX16" s="72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1">
        <v>0</v>
      </c>
      <c r="BJ16" s="89">
        <v>0</v>
      </c>
      <c r="BK16" s="102">
        <v>0</v>
      </c>
      <c r="BL16" s="90">
        <v>0</v>
      </c>
      <c r="BM16" s="104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C16" s="96"/>
    </row>
    <row r="17" spans="1:81" s="74" customFormat="1" ht="18.600000000000001" customHeight="1" x14ac:dyDescent="0.25">
      <c r="A17" s="74" t="s">
        <v>97</v>
      </c>
      <c r="B17" s="105">
        <v>9</v>
      </c>
      <c r="C17" s="106" t="s">
        <v>98</v>
      </c>
      <c r="D17" s="107" t="s">
        <v>3</v>
      </c>
      <c r="E17" s="107" t="s">
        <v>3</v>
      </c>
      <c r="F17" s="77"/>
      <c r="G17" s="108">
        <v>263323.03000000003</v>
      </c>
      <c r="H17" s="77"/>
      <c r="I17" s="109" t="s">
        <v>84</v>
      </c>
      <c r="J17" s="110" t="s">
        <v>85</v>
      </c>
      <c r="K17" s="111" t="s">
        <v>12</v>
      </c>
      <c r="L17" s="77"/>
      <c r="M17" s="112">
        <v>42647</v>
      </c>
      <c r="N17" s="113">
        <v>42794</v>
      </c>
      <c r="O17" s="105">
        <f t="shared" ref="O17" si="21">N17-M17</f>
        <v>147</v>
      </c>
      <c r="P17" s="77"/>
      <c r="Q17" s="114">
        <v>0</v>
      </c>
      <c r="R17" s="99">
        <f t="shared" ref="R17" si="22">Q17*G17</f>
        <v>0</v>
      </c>
      <c r="S17" s="51" t="s">
        <v>25</v>
      </c>
      <c r="T17" s="73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6">
        <v>0</v>
      </c>
      <c r="AF17" s="64">
        <v>0</v>
      </c>
      <c r="AG17" s="100">
        <v>0</v>
      </c>
      <c r="AH17" s="73"/>
      <c r="AI17" s="75"/>
      <c r="AJ17" s="75"/>
      <c r="AK17" s="75"/>
      <c r="AL17" s="75"/>
      <c r="AM17" s="75"/>
      <c r="AN17" s="75"/>
      <c r="AO17" s="75">
        <v>0.35</v>
      </c>
      <c r="AP17" s="75">
        <v>0.13</v>
      </c>
      <c r="AQ17" s="75">
        <v>0.06</v>
      </c>
      <c r="AR17" s="75">
        <v>0.16</v>
      </c>
      <c r="AS17" s="76">
        <v>0.3</v>
      </c>
      <c r="AT17" s="21">
        <f t="shared" si="4"/>
        <v>1</v>
      </c>
      <c r="AU17" s="22">
        <f t="shared" ref="AU17" si="23">AT17*(G17)</f>
        <v>263323.03000000003</v>
      </c>
      <c r="AV17" s="21">
        <f>Q17+SUM(AH17:AS17)</f>
        <v>1</v>
      </c>
      <c r="AW17" s="22">
        <f t="shared" ref="AW17" si="24">G17*AV17</f>
        <v>263323.03000000003</v>
      </c>
      <c r="AX17" s="73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6">
        <v>0</v>
      </c>
      <c r="BJ17" s="88">
        <v>0</v>
      </c>
      <c r="BK17" s="101">
        <v>1</v>
      </c>
      <c r="BL17" s="87">
        <v>217135.14</v>
      </c>
      <c r="BM17" s="103" t="s">
        <v>86</v>
      </c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C17" s="94"/>
    </row>
    <row r="18" spans="1:81" s="34" customFormat="1" ht="18.600000000000001" customHeight="1" x14ac:dyDescent="0.25">
      <c r="B18" s="105"/>
      <c r="C18" s="106"/>
      <c r="D18" s="107"/>
      <c r="E18" s="107"/>
      <c r="F18" s="77"/>
      <c r="G18" s="108"/>
      <c r="H18" s="77"/>
      <c r="I18" s="109"/>
      <c r="J18" s="110"/>
      <c r="K18" s="111"/>
      <c r="L18" s="77"/>
      <c r="M18" s="112"/>
      <c r="N18" s="116"/>
      <c r="O18" s="105"/>
      <c r="P18" s="77"/>
      <c r="Q18" s="114"/>
      <c r="R18" s="99"/>
      <c r="S18" s="81" t="s">
        <v>27</v>
      </c>
      <c r="T18" s="72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70">
        <v>0</v>
      </c>
      <c r="AF18" s="65"/>
      <c r="AG18" s="100"/>
      <c r="AH18" s="72"/>
      <c r="AI18" s="30"/>
      <c r="AJ18" s="30"/>
      <c r="AK18" s="30"/>
      <c r="AL18" s="30"/>
      <c r="AM18" s="30"/>
      <c r="AN18" s="30"/>
      <c r="AO18" s="30">
        <v>0.35</v>
      </c>
      <c r="AP18" s="30">
        <v>0.12</v>
      </c>
      <c r="AQ18" s="30">
        <v>0.06</v>
      </c>
      <c r="AR18" s="30">
        <v>0</v>
      </c>
      <c r="AS18" s="31">
        <v>0</v>
      </c>
      <c r="AT18" s="32">
        <f t="shared" si="4"/>
        <v>0.53</v>
      </c>
      <c r="AU18" s="33">
        <f t="shared" ref="AU18" si="25">AT18*(G17)</f>
        <v>139561.20590000003</v>
      </c>
      <c r="AV18" s="32">
        <f>Q17+SUM(AH18:AS18)</f>
        <v>0.53</v>
      </c>
      <c r="AW18" s="33">
        <f>AW17*AV18</f>
        <v>139561.20590000003</v>
      </c>
      <c r="AX18" s="72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1">
        <v>0</v>
      </c>
      <c r="BJ18" s="89">
        <v>0</v>
      </c>
      <c r="BK18" s="102">
        <v>0</v>
      </c>
      <c r="BL18" s="90">
        <v>0</v>
      </c>
      <c r="BM18" s="104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C18" s="96"/>
    </row>
    <row r="19" spans="1:81" s="74" customFormat="1" ht="18.600000000000001" customHeight="1" x14ac:dyDescent="0.25">
      <c r="A19" s="74" t="s">
        <v>88</v>
      </c>
      <c r="B19" s="105">
        <v>32</v>
      </c>
      <c r="C19" s="106" t="s">
        <v>89</v>
      </c>
      <c r="D19" s="107" t="s">
        <v>3</v>
      </c>
      <c r="E19" s="107" t="s">
        <v>3</v>
      </c>
      <c r="F19" s="77"/>
      <c r="G19" s="108">
        <v>20267</v>
      </c>
      <c r="H19" s="77"/>
      <c r="I19" s="109" t="s">
        <v>84</v>
      </c>
      <c r="J19" s="110" t="s">
        <v>85</v>
      </c>
      <c r="K19" s="111" t="s">
        <v>12</v>
      </c>
      <c r="L19" s="77"/>
      <c r="M19" s="112">
        <v>42425</v>
      </c>
      <c r="N19" s="115">
        <v>42551</v>
      </c>
      <c r="O19" s="105">
        <f t="shared" ref="O19" si="26">N19-M19</f>
        <v>126</v>
      </c>
      <c r="P19" s="77"/>
      <c r="Q19" s="119">
        <v>0.32</v>
      </c>
      <c r="R19" s="99">
        <f t="shared" ref="R19" si="27">Q19*G19</f>
        <v>6485.4400000000005</v>
      </c>
      <c r="S19" s="51" t="s">
        <v>25</v>
      </c>
      <c r="T19" s="73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6">
        <v>0</v>
      </c>
      <c r="AF19" s="64">
        <v>0</v>
      </c>
      <c r="AG19" s="100">
        <v>0.32</v>
      </c>
      <c r="AH19" s="73">
        <v>0.3</v>
      </c>
      <c r="AI19" s="75">
        <v>0.27</v>
      </c>
      <c r="AJ19" s="75">
        <v>0.02</v>
      </c>
      <c r="AK19" s="75">
        <v>0.09</v>
      </c>
      <c r="AL19" s="75"/>
      <c r="AM19" s="75"/>
      <c r="AN19" s="75"/>
      <c r="AO19" s="75"/>
      <c r="AP19" s="75"/>
      <c r="AQ19" s="75"/>
      <c r="AR19" s="75"/>
      <c r="AS19" s="76"/>
      <c r="AT19" s="21">
        <f t="shared" si="4"/>
        <v>0.68</v>
      </c>
      <c r="AU19" s="22">
        <f t="shared" ref="AU19" si="28">AT19*(G19)</f>
        <v>13781.560000000001</v>
      </c>
      <c r="AV19" s="21">
        <f>Q19+SUM(AH19:AS19)</f>
        <v>1</v>
      </c>
      <c r="AW19" s="22">
        <f t="shared" ref="AW19" si="29">G19*AV19</f>
        <v>20267</v>
      </c>
      <c r="AX19" s="73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6">
        <v>0</v>
      </c>
      <c r="BJ19" s="88">
        <v>0</v>
      </c>
      <c r="BK19" s="101">
        <v>1</v>
      </c>
      <c r="BL19" s="87">
        <v>32636.699999999997</v>
      </c>
      <c r="BM19" s="103" t="s">
        <v>86</v>
      </c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C19" s="94"/>
    </row>
    <row r="20" spans="1:81" s="34" customFormat="1" ht="18.600000000000001" customHeight="1" x14ac:dyDescent="0.25">
      <c r="B20" s="105"/>
      <c r="C20" s="106"/>
      <c r="D20" s="107"/>
      <c r="E20" s="107"/>
      <c r="F20" s="77"/>
      <c r="G20" s="108"/>
      <c r="H20" s="77"/>
      <c r="I20" s="109"/>
      <c r="J20" s="110"/>
      <c r="K20" s="111"/>
      <c r="L20" s="77"/>
      <c r="M20" s="112"/>
      <c r="N20" s="116"/>
      <c r="O20" s="105"/>
      <c r="P20" s="77"/>
      <c r="Q20" s="119"/>
      <c r="R20" s="99"/>
      <c r="S20" s="81" t="s">
        <v>27</v>
      </c>
      <c r="T20" s="72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70">
        <v>0</v>
      </c>
      <c r="AF20" s="65"/>
      <c r="AG20" s="100"/>
      <c r="AH20" s="72">
        <v>0.3</v>
      </c>
      <c r="AI20" s="30">
        <v>0.27</v>
      </c>
      <c r="AJ20" s="30">
        <v>0.02</v>
      </c>
      <c r="AK20" s="30">
        <v>0.09</v>
      </c>
      <c r="AL20" s="30"/>
      <c r="AM20" s="30"/>
      <c r="AN20" s="30"/>
      <c r="AO20" s="30"/>
      <c r="AP20" s="30"/>
      <c r="AQ20" s="30"/>
      <c r="AR20" s="30"/>
      <c r="AS20" s="31"/>
      <c r="AT20" s="32">
        <f t="shared" si="4"/>
        <v>0.68</v>
      </c>
      <c r="AU20" s="33">
        <f t="shared" ref="AU20" si="30">AT20*(G19)</f>
        <v>13781.560000000001</v>
      </c>
      <c r="AV20" s="32">
        <f>Q19+SUM(AH20:AS20)</f>
        <v>1</v>
      </c>
      <c r="AW20" s="33">
        <f>AW19*AV20</f>
        <v>20267</v>
      </c>
      <c r="AX20" s="72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1">
        <v>0.3</v>
      </c>
      <c r="BJ20" s="89">
        <v>9791.0099999999984</v>
      </c>
      <c r="BK20" s="102">
        <v>0.62</v>
      </c>
      <c r="BL20" s="90">
        <v>20234.753999999997</v>
      </c>
      <c r="BM20" s="104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C20" s="96"/>
    </row>
    <row r="21" spans="1:81" s="74" customFormat="1" ht="18.600000000000001" customHeight="1" x14ac:dyDescent="0.25">
      <c r="A21" s="74" t="s">
        <v>90</v>
      </c>
      <c r="B21" s="105">
        <v>34</v>
      </c>
      <c r="C21" s="106" t="s">
        <v>91</v>
      </c>
      <c r="D21" s="107" t="s">
        <v>3</v>
      </c>
      <c r="E21" s="107" t="s">
        <v>3</v>
      </c>
      <c r="F21" s="77"/>
      <c r="G21" s="108">
        <v>166590.51</v>
      </c>
      <c r="H21" s="77"/>
      <c r="I21" s="109" t="s">
        <v>84</v>
      </c>
      <c r="J21" s="110" t="s">
        <v>85</v>
      </c>
      <c r="K21" s="111" t="s">
        <v>12</v>
      </c>
      <c r="L21" s="77"/>
      <c r="M21" s="112">
        <v>42321</v>
      </c>
      <c r="N21" s="113">
        <v>42674</v>
      </c>
      <c r="O21" s="105">
        <f t="shared" ref="O21" si="31">N21-M21</f>
        <v>353</v>
      </c>
      <c r="P21" s="77"/>
      <c r="Q21" s="119">
        <v>0.5</v>
      </c>
      <c r="R21" s="99">
        <f t="shared" ref="R21" si="32">Q21*G21</f>
        <v>83295.255000000005</v>
      </c>
      <c r="S21" s="51" t="s">
        <v>25</v>
      </c>
      <c r="T21" s="73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6">
        <v>0</v>
      </c>
      <c r="AF21" s="64">
        <v>0</v>
      </c>
      <c r="AG21" s="100">
        <v>0.5</v>
      </c>
      <c r="AH21" s="73">
        <v>0</v>
      </c>
      <c r="AI21" s="75">
        <v>0.34</v>
      </c>
      <c r="AJ21" s="75">
        <v>0</v>
      </c>
      <c r="AK21" s="75">
        <v>0.06</v>
      </c>
      <c r="AL21" s="75">
        <v>0.04</v>
      </c>
      <c r="AM21" s="75">
        <v>0.04</v>
      </c>
      <c r="AN21" s="75">
        <v>0.01</v>
      </c>
      <c r="AO21" s="75">
        <v>0.01</v>
      </c>
      <c r="AP21" s="75"/>
      <c r="AQ21" s="75"/>
      <c r="AR21" s="75"/>
      <c r="AS21" s="76"/>
      <c r="AT21" s="21">
        <f t="shared" si="4"/>
        <v>0.5</v>
      </c>
      <c r="AU21" s="22">
        <f t="shared" ref="AU21" si="33">AT21*(G21)</f>
        <v>83295.255000000005</v>
      </c>
      <c r="AV21" s="21">
        <f>Q21+SUM(AH21:AS21)</f>
        <v>1</v>
      </c>
      <c r="AW21" s="22">
        <f t="shared" ref="AW21" si="34">G21*AV21</f>
        <v>166590.51</v>
      </c>
      <c r="AX21" s="73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6">
        <v>0</v>
      </c>
      <c r="BJ21" s="88">
        <v>0</v>
      </c>
      <c r="BK21" s="101">
        <v>1</v>
      </c>
      <c r="BL21" s="87">
        <v>111941.79</v>
      </c>
      <c r="BM21" s="103" t="s">
        <v>86</v>
      </c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C21" s="94"/>
    </row>
    <row r="22" spans="1:81" s="34" customFormat="1" ht="18.600000000000001" customHeight="1" x14ac:dyDescent="0.25">
      <c r="B22" s="105"/>
      <c r="C22" s="106"/>
      <c r="D22" s="107"/>
      <c r="E22" s="107"/>
      <c r="F22" s="77"/>
      <c r="G22" s="108"/>
      <c r="H22" s="77"/>
      <c r="I22" s="109"/>
      <c r="J22" s="110"/>
      <c r="K22" s="111"/>
      <c r="L22" s="77"/>
      <c r="M22" s="112"/>
      <c r="N22" s="116"/>
      <c r="O22" s="105"/>
      <c r="P22" s="77"/>
      <c r="Q22" s="119"/>
      <c r="R22" s="99"/>
      <c r="S22" s="81" t="s">
        <v>27</v>
      </c>
      <c r="T22" s="72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70">
        <v>0</v>
      </c>
      <c r="AF22" s="65"/>
      <c r="AG22" s="100"/>
      <c r="AH22" s="72">
        <v>0</v>
      </c>
      <c r="AI22" s="30">
        <v>0.34</v>
      </c>
      <c r="AJ22" s="30">
        <v>0</v>
      </c>
      <c r="AK22" s="30">
        <v>0.06</v>
      </c>
      <c r="AL22" s="30">
        <v>0</v>
      </c>
      <c r="AM22" s="30">
        <v>0</v>
      </c>
      <c r="AN22" s="30">
        <v>0</v>
      </c>
      <c r="AO22" s="30">
        <v>0.01</v>
      </c>
      <c r="AP22" s="30"/>
      <c r="AQ22" s="30"/>
      <c r="AR22" s="30"/>
      <c r="AS22" s="31"/>
      <c r="AT22" s="32">
        <f t="shared" si="4"/>
        <v>0.41000000000000003</v>
      </c>
      <c r="AU22" s="33">
        <f t="shared" ref="AU22" si="35">AT22*(G21)</f>
        <v>68302.109100000016</v>
      </c>
      <c r="AV22" s="32">
        <f>Q21+SUM(AH22:AS22)</f>
        <v>0.91</v>
      </c>
      <c r="AW22" s="33">
        <f>AW21*AV22</f>
        <v>151597.36410000001</v>
      </c>
      <c r="AX22" s="72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1">
        <v>0</v>
      </c>
      <c r="BJ22" s="89">
        <v>0</v>
      </c>
      <c r="BK22" s="102">
        <v>0.5</v>
      </c>
      <c r="BL22" s="90">
        <v>55970.894999999997</v>
      </c>
      <c r="BM22" s="104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C22" s="96"/>
    </row>
    <row r="23" spans="1:81" s="74" customFormat="1" ht="18.600000000000001" customHeight="1" x14ac:dyDescent="0.25">
      <c r="A23" s="74" t="s">
        <v>92</v>
      </c>
      <c r="B23" s="105">
        <v>36</v>
      </c>
      <c r="C23" s="106" t="s">
        <v>93</v>
      </c>
      <c r="D23" s="107" t="s">
        <v>3</v>
      </c>
      <c r="E23" s="107" t="s">
        <v>3</v>
      </c>
      <c r="F23" s="77"/>
      <c r="G23" s="108">
        <v>113682.23</v>
      </c>
      <c r="H23" s="77"/>
      <c r="I23" s="109" t="s">
        <v>84</v>
      </c>
      <c r="J23" s="110" t="s">
        <v>85</v>
      </c>
      <c r="K23" s="111" t="s">
        <v>12</v>
      </c>
      <c r="L23" s="77"/>
      <c r="M23" s="112">
        <v>42395</v>
      </c>
      <c r="N23" s="113">
        <v>42489</v>
      </c>
      <c r="O23" s="105">
        <f t="shared" ref="O23" si="36">N23-M23</f>
        <v>94</v>
      </c>
      <c r="P23" s="77"/>
      <c r="Q23" s="119">
        <v>0.45</v>
      </c>
      <c r="R23" s="99">
        <f t="shared" ref="R23" si="37">Q23*G23</f>
        <v>51157.003499999999</v>
      </c>
      <c r="S23" s="51" t="s">
        <v>25</v>
      </c>
      <c r="T23" s="73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6">
        <v>0</v>
      </c>
      <c r="AF23" s="64">
        <v>0</v>
      </c>
      <c r="AG23" s="100">
        <v>0.45</v>
      </c>
      <c r="AH23" s="73">
        <v>0.2</v>
      </c>
      <c r="AI23" s="75">
        <v>0.35</v>
      </c>
      <c r="AJ23" s="75"/>
      <c r="AK23" s="75"/>
      <c r="AL23" s="75"/>
      <c r="AM23" s="75"/>
      <c r="AN23" s="75"/>
      <c r="AO23" s="75"/>
      <c r="AP23" s="75"/>
      <c r="AQ23" s="75"/>
      <c r="AR23" s="75"/>
      <c r="AS23" s="76"/>
      <c r="AT23" s="21">
        <f t="shared" si="4"/>
        <v>0.55000000000000004</v>
      </c>
      <c r="AU23" s="22">
        <f t="shared" ref="AU23" si="38">AT23*(G23)</f>
        <v>62525.226500000004</v>
      </c>
      <c r="AV23" s="21">
        <f>Q23+SUM(AH23:AS23)</f>
        <v>1</v>
      </c>
      <c r="AW23" s="22">
        <f t="shared" ref="AW23" si="39">G23*AV23</f>
        <v>113682.23</v>
      </c>
      <c r="AX23" s="73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6">
        <v>0</v>
      </c>
      <c r="BJ23" s="88">
        <v>0</v>
      </c>
      <c r="BK23" s="101">
        <v>1</v>
      </c>
      <c r="BL23" s="87">
        <v>295777.06</v>
      </c>
      <c r="BM23" s="103" t="s">
        <v>86</v>
      </c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C23" s="94"/>
    </row>
    <row r="24" spans="1:81" s="34" customFormat="1" ht="18.600000000000001" customHeight="1" x14ac:dyDescent="0.25">
      <c r="B24" s="105"/>
      <c r="C24" s="106"/>
      <c r="D24" s="107"/>
      <c r="E24" s="107"/>
      <c r="F24" s="77"/>
      <c r="G24" s="108"/>
      <c r="H24" s="77"/>
      <c r="I24" s="109"/>
      <c r="J24" s="110"/>
      <c r="K24" s="111"/>
      <c r="L24" s="77"/>
      <c r="M24" s="112"/>
      <c r="N24" s="113"/>
      <c r="O24" s="105"/>
      <c r="P24" s="77"/>
      <c r="Q24" s="119"/>
      <c r="R24" s="99"/>
      <c r="S24" s="81" t="s">
        <v>27</v>
      </c>
      <c r="T24" s="72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70">
        <v>0</v>
      </c>
      <c r="AF24" s="65"/>
      <c r="AG24" s="100"/>
      <c r="AH24" s="72">
        <v>0.2</v>
      </c>
      <c r="AI24" s="30">
        <v>0.35</v>
      </c>
      <c r="AJ24" s="30"/>
      <c r="AK24" s="30"/>
      <c r="AL24" s="30"/>
      <c r="AM24" s="30"/>
      <c r="AN24" s="30"/>
      <c r="AO24" s="30"/>
      <c r="AP24" s="30"/>
      <c r="AQ24" s="30"/>
      <c r="AR24" s="30"/>
      <c r="AS24" s="31"/>
      <c r="AT24" s="32">
        <f t="shared" si="4"/>
        <v>0.55000000000000004</v>
      </c>
      <c r="AU24" s="33">
        <f t="shared" ref="AU24" si="40">AT24*(G23)</f>
        <v>62525.226500000004</v>
      </c>
      <c r="AV24" s="32">
        <f>Q23+SUM(AH24:AS24)</f>
        <v>1</v>
      </c>
      <c r="AW24" s="33">
        <f>AW23*AV24</f>
        <v>113682.23</v>
      </c>
      <c r="AX24" s="72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1">
        <v>0.2</v>
      </c>
      <c r="BJ24" s="89">
        <v>59155.412000000004</v>
      </c>
      <c r="BK24" s="102">
        <v>0.64999999999999991</v>
      </c>
      <c r="BL24" s="90">
        <v>192255.08899999998</v>
      </c>
      <c r="BM24" s="104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C24" s="96"/>
    </row>
    <row r="25" spans="1:81" ht="18.600000000000001" customHeight="1" x14ac:dyDescent="0.25">
      <c r="A25" s="74"/>
      <c r="B25" s="137" t="s">
        <v>1</v>
      </c>
      <c r="C25" s="139" t="s">
        <v>2</v>
      </c>
      <c r="D25" s="178"/>
      <c r="E25" s="178"/>
      <c r="F25" s="1"/>
      <c r="G25" s="143"/>
      <c r="H25" s="5"/>
      <c r="I25" s="126"/>
      <c r="J25" s="128"/>
      <c r="K25" s="130"/>
      <c r="L25" s="5"/>
      <c r="M25" s="132"/>
      <c r="N25" s="145"/>
      <c r="O25" s="137"/>
      <c r="P25" s="80"/>
      <c r="Q25" s="120"/>
      <c r="R25" s="122"/>
      <c r="S25" s="124"/>
      <c r="T25" s="49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5"/>
      <c r="AF25" s="28"/>
      <c r="AG25" s="28"/>
      <c r="AH25" s="49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5"/>
      <c r="AT25" s="78"/>
      <c r="AU25" s="79"/>
      <c r="AV25" s="78"/>
      <c r="AW25" s="79"/>
      <c r="AX25" s="49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5"/>
      <c r="BJ25" s="28"/>
      <c r="BK25" s="28"/>
      <c r="BL25" s="74"/>
      <c r="BM25" s="136"/>
    </row>
    <row r="26" spans="1:81" ht="18.600000000000001" customHeight="1" x14ac:dyDescent="0.25">
      <c r="A26" s="74"/>
      <c r="B26" s="138"/>
      <c r="C26" s="140"/>
      <c r="D26" s="179"/>
      <c r="E26" s="179"/>
      <c r="F26" s="1"/>
      <c r="G26" s="144"/>
      <c r="H26" s="5"/>
      <c r="I26" s="127"/>
      <c r="J26" s="129"/>
      <c r="K26" s="131"/>
      <c r="L26" s="5"/>
      <c r="M26" s="133"/>
      <c r="N26" s="146"/>
      <c r="O26" s="138"/>
      <c r="P26" s="80"/>
      <c r="Q26" s="121"/>
      <c r="R26" s="123"/>
      <c r="S26" s="125"/>
      <c r="T26" s="48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25"/>
      <c r="AG26" s="25"/>
      <c r="AH26" s="48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7"/>
      <c r="AT26" s="26"/>
      <c r="AU26" s="27"/>
      <c r="AV26" s="26"/>
      <c r="AW26" s="27"/>
      <c r="AX26" s="48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7"/>
      <c r="BJ26" s="25"/>
      <c r="BK26" s="25"/>
      <c r="BL26" s="74"/>
      <c r="BM26" s="136"/>
    </row>
    <row r="27" spans="1:81" s="74" customFormat="1" ht="18.600000000000001" customHeight="1" x14ac:dyDescent="0.25">
      <c r="B27" s="105" t="s">
        <v>128</v>
      </c>
      <c r="C27" s="106" t="s">
        <v>126</v>
      </c>
      <c r="D27" s="107">
        <v>561.64499999999998</v>
      </c>
      <c r="E27" s="107">
        <v>561.77499999999998</v>
      </c>
      <c r="F27" s="77"/>
      <c r="G27" s="108">
        <f>12361761.34/17*0.13</f>
        <v>94531.116129411777</v>
      </c>
      <c r="H27" s="77"/>
      <c r="I27" s="109" t="s">
        <v>84</v>
      </c>
      <c r="J27" s="110" t="s">
        <v>85</v>
      </c>
      <c r="K27" s="111" t="s">
        <v>12</v>
      </c>
      <c r="L27" s="77"/>
      <c r="M27" s="112">
        <v>42576</v>
      </c>
      <c r="N27" s="113">
        <v>42674</v>
      </c>
      <c r="O27" s="105">
        <f t="shared" ref="O27" si="41">N27-M27</f>
        <v>98</v>
      </c>
      <c r="P27" s="77"/>
      <c r="Q27" s="114">
        <v>0</v>
      </c>
      <c r="R27" s="99">
        <f t="shared" ref="R27" si="42">Q27*G27</f>
        <v>0</v>
      </c>
      <c r="S27" s="51" t="s">
        <v>25</v>
      </c>
      <c r="T27" s="73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/>
      <c r="AF27" s="64">
        <v>0</v>
      </c>
      <c r="AG27" s="100">
        <v>0</v>
      </c>
      <c r="AH27" s="75"/>
      <c r="AI27" s="75"/>
      <c r="AJ27" s="75"/>
      <c r="AK27" s="75"/>
      <c r="AL27" s="75">
        <v>0.64</v>
      </c>
      <c r="AM27" s="75">
        <v>0.35</v>
      </c>
      <c r="AN27" s="75">
        <v>0</v>
      </c>
      <c r="AO27" s="75">
        <v>0.01</v>
      </c>
      <c r="AP27" s="75"/>
      <c r="AQ27" s="75"/>
      <c r="AR27" s="75"/>
      <c r="AS27" s="75"/>
      <c r="AT27" s="21">
        <f>SUM(AH27:AS27)</f>
        <v>1</v>
      </c>
      <c r="AU27" s="22">
        <f>AT27*(G27)</f>
        <v>94531.116129411777</v>
      </c>
      <c r="AV27" s="21">
        <f>Q27+SUM(AH27:AS27)</f>
        <v>1</v>
      </c>
      <c r="AW27" s="22">
        <f t="shared" ref="AW27" si="43">G27*AV27</f>
        <v>94531.116129411777</v>
      </c>
      <c r="AX27" s="73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6"/>
      <c r="BJ27" s="88">
        <v>0</v>
      </c>
      <c r="BK27" s="101">
        <v>1</v>
      </c>
      <c r="BL27" s="87"/>
      <c r="BM27" s="103" t="s">
        <v>13</v>
      </c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C27" s="94"/>
    </row>
    <row r="28" spans="1:81" s="34" customFormat="1" ht="18.600000000000001" customHeight="1" x14ac:dyDescent="0.25">
      <c r="B28" s="105"/>
      <c r="C28" s="106"/>
      <c r="D28" s="107"/>
      <c r="E28" s="107"/>
      <c r="F28" s="77"/>
      <c r="G28" s="108"/>
      <c r="H28" s="77"/>
      <c r="I28" s="109"/>
      <c r="J28" s="110"/>
      <c r="K28" s="111"/>
      <c r="L28" s="77"/>
      <c r="M28" s="112"/>
      <c r="N28" s="113"/>
      <c r="O28" s="105"/>
      <c r="P28" s="77"/>
      <c r="Q28" s="114"/>
      <c r="R28" s="99"/>
      <c r="S28" s="81" t="s">
        <v>27</v>
      </c>
      <c r="T28" s="72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70"/>
      <c r="AF28" s="98">
        <v>0</v>
      </c>
      <c r="AG28" s="100"/>
      <c r="AH28" s="30"/>
      <c r="AI28" s="30"/>
      <c r="AJ28" s="30"/>
      <c r="AK28" s="30"/>
      <c r="AL28" s="30">
        <v>0</v>
      </c>
      <c r="AM28" s="30">
        <v>0</v>
      </c>
      <c r="AN28" s="30">
        <v>0</v>
      </c>
      <c r="AO28" s="30">
        <v>0</v>
      </c>
      <c r="AP28" s="30"/>
      <c r="AQ28" s="30"/>
      <c r="AR28" s="30"/>
      <c r="AS28" s="30"/>
      <c r="AT28" s="32">
        <f t="shared" ref="AT28" si="44">SUM(AH28:AS28)</f>
        <v>0</v>
      </c>
      <c r="AU28" s="33">
        <f>AT28*(G27)</f>
        <v>0</v>
      </c>
      <c r="AV28" s="32">
        <f>Q27+SUM(AH28:AS28)</f>
        <v>0</v>
      </c>
      <c r="AW28" s="33">
        <f>AW27*AV28</f>
        <v>0</v>
      </c>
      <c r="AX28" s="72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1"/>
      <c r="BJ28" s="89">
        <v>0</v>
      </c>
      <c r="BK28" s="102"/>
      <c r="BL28" s="90"/>
      <c r="BM28" s="104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C28" s="96"/>
    </row>
    <row r="29" spans="1:81" ht="18.600000000000001" customHeight="1" x14ac:dyDescent="0.25">
      <c r="A29" s="74"/>
      <c r="B29" s="172"/>
      <c r="C29" s="176" t="s">
        <v>127</v>
      </c>
      <c r="D29" s="148" t="s">
        <v>3</v>
      </c>
      <c r="E29" s="148" t="s">
        <v>3</v>
      </c>
      <c r="F29" s="77"/>
      <c r="G29" s="103">
        <f>12361761.34-G27</f>
        <v>12267230.223870588</v>
      </c>
      <c r="H29" s="77"/>
      <c r="I29" s="151" t="s">
        <v>74</v>
      </c>
      <c r="J29" s="153" t="s">
        <v>74</v>
      </c>
      <c r="K29" s="155" t="s">
        <v>74</v>
      </c>
      <c r="L29" s="77"/>
      <c r="M29" s="134">
        <v>42767</v>
      </c>
      <c r="N29" s="170">
        <v>42794</v>
      </c>
      <c r="O29" s="172">
        <f t="shared" ref="O29" si="45">N29-M29</f>
        <v>27</v>
      </c>
      <c r="P29" s="6"/>
      <c r="Q29" s="174">
        <v>0</v>
      </c>
      <c r="R29" s="215">
        <f t="shared" ref="R29" si="46">Q29*G29</f>
        <v>0</v>
      </c>
      <c r="S29" s="51" t="s">
        <v>25</v>
      </c>
      <c r="T29" s="73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6"/>
      <c r="AF29" s="64">
        <v>0</v>
      </c>
      <c r="AG29" s="225">
        <v>0</v>
      </c>
      <c r="AH29" s="73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6">
        <v>1</v>
      </c>
      <c r="AT29" s="21">
        <f>SUM(AH29:AS29)</f>
        <v>1</v>
      </c>
      <c r="AU29" s="22">
        <f>AT29*(G29)</f>
        <v>12267230.223870588</v>
      </c>
      <c r="AV29" s="21">
        <f>Q29+SUM(AH29:AS29)</f>
        <v>1</v>
      </c>
      <c r="AW29" s="22">
        <f t="shared" ref="AW29" si="47">G29*AV29</f>
        <v>12267230.223870588</v>
      </c>
      <c r="AX29" s="73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6"/>
      <c r="BJ29" s="64">
        <v>0</v>
      </c>
      <c r="BK29" s="101">
        <v>1</v>
      </c>
      <c r="BL29" s="74"/>
      <c r="BM29" s="217" t="s">
        <v>13</v>
      </c>
    </row>
    <row r="30" spans="1:81" s="34" customFormat="1" ht="18.600000000000001" customHeight="1" x14ac:dyDescent="0.25">
      <c r="B30" s="173"/>
      <c r="C30" s="177"/>
      <c r="D30" s="149"/>
      <c r="E30" s="149"/>
      <c r="F30" s="77"/>
      <c r="G30" s="150"/>
      <c r="H30" s="77"/>
      <c r="I30" s="152"/>
      <c r="J30" s="154"/>
      <c r="K30" s="156"/>
      <c r="L30" s="77"/>
      <c r="M30" s="157"/>
      <c r="N30" s="171"/>
      <c r="O30" s="173"/>
      <c r="P30" s="6"/>
      <c r="Q30" s="175"/>
      <c r="R30" s="216"/>
      <c r="S30" s="81" t="s">
        <v>27</v>
      </c>
      <c r="T30" s="72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70"/>
      <c r="AF30" s="65">
        <v>0</v>
      </c>
      <c r="AG30" s="226"/>
      <c r="AH30" s="72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1">
        <v>0</v>
      </c>
      <c r="AT30" s="32">
        <f t="shared" ref="AT30" si="48">SUM(AH30:AS30)</f>
        <v>0</v>
      </c>
      <c r="AU30" s="33">
        <f>AT30*(G29)</f>
        <v>0</v>
      </c>
      <c r="AV30" s="32">
        <f>Q29+SUM(AH30:AS30)</f>
        <v>0</v>
      </c>
      <c r="AW30" s="33">
        <f>AW29*AV30</f>
        <v>0</v>
      </c>
      <c r="AX30" s="72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1"/>
      <c r="BJ30" s="65">
        <v>0</v>
      </c>
      <c r="BK30" s="223"/>
      <c r="BM30" s="217"/>
    </row>
    <row r="31" spans="1:81" s="74" customFormat="1" ht="18.600000000000001" customHeight="1" x14ac:dyDescent="0.25">
      <c r="B31" s="137" t="s">
        <v>105</v>
      </c>
      <c r="C31" s="139" t="s">
        <v>106</v>
      </c>
      <c r="D31" s="178"/>
      <c r="E31" s="178"/>
      <c r="F31" s="1"/>
      <c r="G31" s="143"/>
      <c r="H31" s="5"/>
      <c r="I31" s="126"/>
      <c r="J31" s="128"/>
      <c r="K31" s="130"/>
      <c r="L31" s="5"/>
      <c r="M31" s="132"/>
      <c r="N31" s="145"/>
      <c r="O31" s="137"/>
      <c r="P31" s="80"/>
      <c r="Q31" s="120"/>
      <c r="R31" s="122"/>
      <c r="S31" s="124"/>
      <c r="T31" s="49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5"/>
      <c r="AF31" s="28"/>
      <c r="AG31" s="28"/>
      <c r="AH31" s="49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5"/>
      <c r="AT31" s="78"/>
      <c r="AU31" s="79"/>
      <c r="AV31" s="78"/>
      <c r="AW31" s="79"/>
      <c r="AX31" s="49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5"/>
      <c r="BJ31" s="28"/>
      <c r="BK31" s="28"/>
      <c r="BM31" s="136"/>
    </row>
    <row r="32" spans="1:81" s="74" customFormat="1" ht="18.600000000000001" customHeight="1" x14ac:dyDescent="0.25">
      <c r="B32" s="138"/>
      <c r="C32" s="140"/>
      <c r="D32" s="179"/>
      <c r="E32" s="179"/>
      <c r="F32" s="1"/>
      <c r="G32" s="144"/>
      <c r="H32" s="5"/>
      <c r="I32" s="127"/>
      <c r="J32" s="129"/>
      <c r="K32" s="131"/>
      <c r="L32" s="5"/>
      <c r="M32" s="133"/>
      <c r="N32" s="146"/>
      <c r="O32" s="138"/>
      <c r="P32" s="80"/>
      <c r="Q32" s="121"/>
      <c r="R32" s="123"/>
      <c r="S32" s="125"/>
      <c r="T32" s="48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25"/>
      <c r="AG32" s="25"/>
      <c r="AH32" s="48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7"/>
      <c r="AT32" s="26"/>
      <c r="AU32" s="27"/>
      <c r="AV32" s="26"/>
      <c r="AW32" s="27"/>
      <c r="AX32" s="48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7"/>
      <c r="BJ32" s="25"/>
      <c r="BK32" s="25"/>
      <c r="BM32" s="136"/>
    </row>
    <row r="33" spans="1:65" s="74" customFormat="1" ht="18.600000000000001" customHeight="1" x14ac:dyDescent="0.25">
      <c r="B33" s="172" t="s">
        <v>107</v>
      </c>
      <c r="C33" s="176" t="s">
        <v>108</v>
      </c>
      <c r="D33" s="148" t="s">
        <v>3</v>
      </c>
      <c r="E33" s="148" t="s">
        <v>3</v>
      </c>
      <c r="F33" s="77"/>
      <c r="G33" s="103">
        <v>4151380.66</v>
      </c>
      <c r="H33" s="77"/>
      <c r="I33" s="151" t="s">
        <v>84</v>
      </c>
      <c r="J33" s="153" t="s">
        <v>85</v>
      </c>
      <c r="K33" s="155" t="s">
        <v>14</v>
      </c>
      <c r="L33" s="77"/>
      <c r="M33" s="134">
        <v>41877</v>
      </c>
      <c r="N33" s="170">
        <v>42794</v>
      </c>
      <c r="O33" s="172">
        <f>N33-M33</f>
        <v>917</v>
      </c>
      <c r="P33" s="6"/>
      <c r="Q33" s="174">
        <v>0.93</v>
      </c>
      <c r="R33" s="215">
        <f>Q33*G33</f>
        <v>3860784.0138000003</v>
      </c>
      <c r="S33" s="51" t="s">
        <v>25</v>
      </c>
      <c r="T33" s="73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6"/>
      <c r="AF33" s="64">
        <v>0</v>
      </c>
      <c r="AG33" s="225">
        <v>0</v>
      </c>
      <c r="AH33" s="73">
        <v>0.01</v>
      </c>
      <c r="AI33" s="75">
        <v>0.01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6">
        <v>0.05</v>
      </c>
      <c r="AT33" s="21">
        <f t="shared" ref="AT33:AT34" si="49">SUM(AH33:AS33)</f>
        <v>7.0000000000000007E-2</v>
      </c>
      <c r="AU33" s="22">
        <f t="shared" ref="AU33" si="50">AT33*(G33)</f>
        <v>290596.64620000002</v>
      </c>
      <c r="AV33" s="21">
        <f>Q33+SUM(AH33:AS33)</f>
        <v>1</v>
      </c>
      <c r="AW33" s="22">
        <f t="shared" ref="AW33" si="51">G33*AV33</f>
        <v>4151380.66</v>
      </c>
      <c r="AX33" s="73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6"/>
      <c r="BJ33" s="64">
        <v>0</v>
      </c>
      <c r="BK33" s="101">
        <v>1</v>
      </c>
      <c r="BM33" s="217" t="s">
        <v>13</v>
      </c>
    </row>
    <row r="34" spans="1:65" s="34" customFormat="1" ht="18.600000000000001" customHeight="1" x14ac:dyDescent="0.25">
      <c r="B34" s="173"/>
      <c r="C34" s="177"/>
      <c r="D34" s="149"/>
      <c r="E34" s="149"/>
      <c r="F34" s="77"/>
      <c r="G34" s="150"/>
      <c r="H34" s="77"/>
      <c r="I34" s="152"/>
      <c r="J34" s="154"/>
      <c r="K34" s="156"/>
      <c r="L34" s="77"/>
      <c r="M34" s="157"/>
      <c r="N34" s="171"/>
      <c r="O34" s="173"/>
      <c r="P34" s="6"/>
      <c r="Q34" s="175"/>
      <c r="R34" s="216"/>
      <c r="S34" s="81" t="s">
        <v>27</v>
      </c>
      <c r="T34" s="72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70"/>
      <c r="AF34" s="91">
        <v>0</v>
      </c>
      <c r="AG34" s="226"/>
      <c r="AH34" s="72">
        <v>0.01</v>
      </c>
      <c r="AI34" s="30">
        <v>0.01</v>
      </c>
      <c r="AJ34" s="30"/>
      <c r="AK34" s="30"/>
      <c r="AL34" s="30"/>
      <c r="AM34" s="30"/>
      <c r="AN34" s="30"/>
      <c r="AO34" s="30"/>
      <c r="AP34" s="30"/>
      <c r="AQ34" s="30"/>
      <c r="AR34" s="30"/>
      <c r="AS34" s="31">
        <v>0</v>
      </c>
      <c r="AT34" s="32">
        <f t="shared" si="49"/>
        <v>0.02</v>
      </c>
      <c r="AU34" s="33">
        <f t="shared" ref="AU34" si="52">AT34*(G33)</f>
        <v>83027.613200000007</v>
      </c>
      <c r="AV34" s="32">
        <f>Q33+SUM(AH34:AS34)</f>
        <v>0.95000000000000007</v>
      </c>
      <c r="AW34" s="33">
        <f>AW33*AV34</f>
        <v>3943811.6270000003</v>
      </c>
      <c r="AX34" s="72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1"/>
      <c r="BJ34" s="91">
        <v>0</v>
      </c>
      <c r="BK34" s="223"/>
      <c r="BM34" s="217"/>
    </row>
    <row r="35" spans="1:65" s="74" customFormat="1" ht="18.600000000000001" customHeight="1" x14ac:dyDescent="0.25">
      <c r="B35" s="137" t="s">
        <v>109</v>
      </c>
      <c r="C35" s="139" t="s">
        <v>110</v>
      </c>
      <c r="D35" s="178"/>
      <c r="E35" s="178"/>
      <c r="F35" s="1"/>
      <c r="G35" s="143"/>
      <c r="H35" s="5"/>
      <c r="I35" s="126"/>
      <c r="J35" s="128"/>
      <c r="K35" s="130"/>
      <c r="L35" s="5"/>
      <c r="M35" s="132"/>
      <c r="N35" s="145"/>
      <c r="O35" s="137"/>
      <c r="P35" s="80"/>
      <c r="Q35" s="120"/>
      <c r="R35" s="122"/>
      <c r="S35" s="124"/>
      <c r="T35" s="49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5"/>
      <c r="AF35" s="28"/>
      <c r="AG35" s="28"/>
      <c r="AH35" s="49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5"/>
      <c r="AT35" s="78"/>
      <c r="AU35" s="79"/>
      <c r="AV35" s="78"/>
      <c r="AW35" s="79"/>
      <c r="AX35" s="49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5"/>
      <c r="BJ35" s="28"/>
      <c r="BK35" s="28"/>
      <c r="BM35" s="136"/>
    </row>
    <row r="36" spans="1:65" s="74" customFormat="1" ht="18.600000000000001" customHeight="1" x14ac:dyDescent="0.25">
      <c r="B36" s="138"/>
      <c r="C36" s="140"/>
      <c r="D36" s="179"/>
      <c r="E36" s="179"/>
      <c r="F36" s="1"/>
      <c r="G36" s="144"/>
      <c r="H36" s="5"/>
      <c r="I36" s="127"/>
      <c r="J36" s="129"/>
      <c r="K36" s="131"/>
      <c r="L36" s="5"/>
      <c r="M36" s="133"/>
      <c r="N36" s="146"/>
      <c r="O36" s="138"/>
      <c r="P36" s="80"/>
      <c r="Q36" s="121"/>
      <c r="R36" s="123"/>
      <c r="S36" s="125"/>
      <c r="T36" s="48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25"/>
      <c r="AG36" s="25"/>
      <c r="AH36" s="48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7"/>
      <c r="AT36" s="26"/>
      <c r="AU36" s="27"/>
      <c r="AV36" s="26"/>
      <c r="AW36" s="27"/>
      <c r="AX36" s="48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J36" s="25"/>
      <c r="BK36" s="25"/>
      <c r="BM36" s="136"/>
    </row>
    <row r="37" spans="1:65" s="74" customFormat="1" ht="18.600000000000001" customHeight="1" x14ac:dyDescent="0.25">
      <c r="B37" s="172" t="s">
        <v>111</v>
      </c>
      <c r="C37" s="176" t="s">
        <v>112</v>
      </c>
      <c r="D37" s="148"/>
      <c r="E37" s="148"/>
      <c r="F37" s="77"/>
      <c r="G37" s="103">
        <v>2554695.79</v>
      </c>
      <c r="H37" s="77"/>
      <c r="I37" s="151" t="s">
        <v>74</v>
      </c>
      <c r="J37" s="153" t="s">
        <v>74</v>
      </c>
      <c r="K37" s="155" t="s">
        <v>113</v>
      </c>
      <c r="L37" s="77"/>
      <c r="M37" s="134">
        <v>42767</v>
      </c>
      <c r="N37" s="170">
        <v>42794</v>
      </c>
      <c r="O37" s="172">
        <f>N37-M37</f>
        <v>27</v>
      </c>
      <c r="P37" s="6"/>
      <c r="Q37" s="174">
        <v>0</v>
      </c>
      <c r="R37" s="215">
        <f>Q37*G37</f>
        <v>0</v>
      </c>
      <c r="S37" s="51" t="s">
        <v>25</v>
      </c>
      <c r="T37" s="73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  <c r="AF37" s="64">
        <v>0</v>
      </c>
      <c r="AG37" s="225">
        <v>0</v>
      </c>
      <c r="AH37" s="73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6">
        <v>1</v>
      </c>
      <c r="AT37" s="21">
        <f t="shared" ref="AT37:AT38" si="53">SUM(AH37:AS37)</f>
        <v>1</v>
      </c>
      <c r="AU37" s="22">
        <f t="shared" ref="AU37" si="54">AT37*(G37)</f>
        <v>2554695.79</v>
      </c>
      <c r="AV37" s="21">
        <f>Q37+SUM(AH37:AS37)</f>
        <v>1</v>
      </c>
      <c r="AW37" s="22">
        <f t="shared" ref="AW37" si="55">G37*AV37</f>
        <v>2554695.79</v>
      </c>
      <c r="AX37" s="73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6"/>
      <c r="BJ37" s="64">
        <v>0</v>
      </c>
      <c r="BK37" s="101">
        <v>1</v>
      </c>
      <c r="BM37" s="217" t="s">
        <v>13</v>
      </c>
    </row>
    <row r="38" spans="1:65" s="34" customFormat="1" ht="15.75" customHeight="1" x14ac:dyDescent="0.25">
      <c r="B38" s="173"/>
      <c r="C38" s="177"/>
      <c r="D38" s="149"/>
      <c r="E38" s="149"/>
      <c r="F38" s="77"/>
      <c r="G38" s="150"/>
      <c r="H38" s="77"/>
      <c r="I38" s="152"/>
      <c r="J38" s="154"/>
      <c r="K38" s="156"/>
      <c r="L38" s="77"/>
      <c r="M38" s="157"/>
      <c r="N38" s="171"/>
      <c r="O38" s="173"/>
      <c r="P38" s="6"/>
      <c r="Q38" s="175"/>
      <c r="R38" s="216"/>
      <c r="S38" s="81" t="s">
        <v>27</v>
      </c>
      <c r="T38" s="72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70"/>
      <c r="AF38" s="91">
        <v>0</v>
      </c>
      <c r="AG38" s="226"/>
      <c r="AH38" s="72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1">
        <v>0</v>
      </c>
      <c r="AT38" s="32">
        <f t="shared" si="53"/>
        <v>0</v>
      </c>
      <c r="AU38" s="33">
        <f t="shared" ref="AU38" si="56">AT38*(G37)</f>
        <v>0</v>
      </c>
      <c r="AV38" s="32">
        <f>Q37+SUM(AH38:AS38)</f>
        <v>0</v>
      </c>
      <c r="AW38" s="33">
        <f>AW37*AV38</f>
        <v>0</v>
      </c>
      <c r="AX38" s="72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1"/>
      <c r="BJ38" s="91">
        <v>0</v>
      </c>
      <c r="BK38" s="223"/>
      <c r="BM38" s="217"/>
    </row>
    <row r="39" spans="1:65" s="74" customFormat="1" ht="18.600000000000001" customHeight="1" x14ac:dyDescent="0.25">
      <c r="B39" s="137" t="s">
        <v>114</v>
      </c>
      <c r="C39" s="139" t="s">
        <v>115</v>
      </c>
      <c r="D39" s="178"/>
      <c r="E39" s="178"/>
      <c r="F39" s="1"/>
      <c r="G39" s="143"/>
      <c r="H39" s="5"/>
      <c r="I39" s="126"/>
      <c r="J39" s="128"/>
      <c r="K39" s="130"/>
      <c r="L39" s="5"/>
      <c r="M39" s="132"/>
      <c r="N39" s="145"/>
      <c r="O39" s="137"/>
      <c r="P39" s="80"/>
      <c r="Q39" s="120"/>
      <c r="R39" s="122"/>
      <c r="S39" s="124"/>
      <c r="T39" s="49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5"/>
      <c r="AF39" s="28"/>
      <c r="AG39" s="28"/>
      <c r="AH39" s="49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  <c r="AT39" s="78"/>
      <c r="AU39" s="79"/>
      <c r="AV39" s="78"/>
      <c r="AW39" s="79"/>
      <c r="AX39" s="49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5"/>
      <c r="BJ39" s="28"/>
      <c r="BK39" s="28"/>
      <c r="BM39" s="136"/>
    </row>
    <row r="40" spans="1:65" s="74" customFormat="1" ht="18.600000000000001" customHeight="1" x14ac:dyDescent="0.25">
      <c r="B40" s="138"/>
      <c r="C40" s="140"/>
      <c r="D40" s="179"/>
      <c r="E40" s="179"/>
      <c r="F40" s="1"/>
      <c r="G40" s="144"/>
      <c r="H40" s="5"/>
      <c r="I40" s="127"/>
      <c r="J40" s="129"/>
      <c r="K40" s="131"/>
      <c r="L40" s="5"/>
      <c r="M40" s="133"/>
      <c r="N40" s="146"/>
      <c r="O40" s="138"/>
      <c r="P40" s="80"/>
      <c r="Q40" s="121"/>
      <c r="R40" s="123"/>
      <c r="S40" s="125"/>
      <c r="T40" s="48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25"/>
      <c r="AG40" s="25"/>
      <c r="AH40" s="48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7"/>
      <c r="AT40" s="26"/>
      <c r="AU40" s="27"/>
      <c r="AV40" s="26"/>
      <c r="AW40" s="27"/>
      <c r="AX40" s="48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7"/>
      <c r="BJ40" s="25"/>
      <c r="BK40" s="25"/>
      <c r="BM40" s="136"/>
    </row>
    <row r="41" spans="1:65" s="74" customFormat="1" ht="18.600000000000001" customHeight="1" x14ac:dyDescent="0.25">
      <c r="B41" s="172" t="s">
        <v>3</v>
      </c>
      <c r="C41" s="176" t="s">
        <v>116</v>
      </c>
      <c r="D41" s="148" t="s">
        <v>3</v>
      </c>
      <c r="E41" s="148" t="s">
        <v>3</v>
      </c>
      <c r="F41" s="77"/>
      <c r="G41" s="103">
        <v>42946057.390000001</v>
      </c>
      <c r="H41" s="77"/>
      <c r="I41" s="151" t="s">
        <v>84</v>
      </c>
      <c r="J41" s="153" t="s">
        <v>85</v>
      </c>
      <c r="K41" s="155" t="s">
        <v>12</v>
      </c>
      <c r="L41" s="77"/>
      <c r="M41" s="134">
        <v>40603</v>
      </c>
      <c r="N41" s="170">
        <v>42460</v>
      </c>
      <c r="O41" s="172">
        <f>N41-M41</f>
        <v>1857</v>
      </c>
      <c r="P41" s="6"/>
      <c r="Q41" s="174">
        <v>0.80461222356690898</v>
      </c>
      <c r="R41" s="215">
        <f>Q41*G41</f>
        <v>34554922.729999982</v>
      </c>
      <c r="S41" s="51" t="s">
        <v>25</v>
      </c>
      <c r="T41" s="73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6"/>
      <c r="AF41" s="64">
        <v>0</v>
      </c>
      <c r="AG41" s="225">
        <v>0</v>
      </c>
      <c r="AH41" s="73">
        <v>0.19538777643309102</v>
      </c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6"/>
      <c r="AT41" s="21">
        <f t="shared" ref="AT41:AT42" si="57">SUM(AH41:AS41)</f>
        <v>0.19538777643309102</v>
      </c>
      <c r="AU41" s="22">
        <f t="shared" ref="AU41" si="58">AT41*(G41)</f>
        <v>8391134.6600000169</v>
      </c>
      <c r="AV41" s="21">
        <f>Q41+SUM(AH41:AS41)</f>
        <v>1</v>
      </c>
      <c r="AW41" s="22">
        <f t="shared" ref="AW41" si="59">G41*AV41</f>
        <v>42946057.390000001</v>
      </c>
      <c r="AX41" s="73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6"/>
      <c r="BJ41" s="64">
        <v>0</v>
      </c>
      <c r="BK41" s="101">
        <v>1</v>
      </c>
      <c r="BM41" s="217" t="s">
        <v>13</v>
      </c>
    </row>
    <row r="42" spans="1:65" s="34" customFormat="1" ht="18.600000000000001" customHeight="1" x14ac:dyDescent="0.25">
      <c r="B42" s="173"/>
      <c r="C42" s="177"/>
      <c r="D42" s="149"/>
      <c r="E42" s="149"/>
      <c r="F42" s="77"/>
      <c r="G42" s="150"/>
      <c r="H42" s="77"/>
      <c r="I42" s="152"/>
      <c r="J42" s="154"/>
      <c r="K42" s="156"/>
      <c r="L42" s="77"/>
      <c r="M42" s="157"/>
      <c r="N42" s="171"/>
      <c r="O42" s="173"/>
      <c r="P42" s="6"/>
      <c r="Q42" s="175"/>
      <c r="R42" s="216"/>
      <c r="S42" s="81" t="s">
        <v>27</v>
      </c>
      <c r="T42" s="72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70"/>
      <c r="AF42" s="91">
        <v>0</v>
      </c>
      <c r="AG42" s="226"/>
      <c r="AH42" s="72">
        <v>0</v>
      </c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1"/>
      <c r="AT42" s="32">
        <f t="shared" si="57"/>
        <v>0</v>
      </c>
      <c r="AU42" s="33">
        <f t="shared" ref="AU42" si="60">AT42*(G41)</f>
        <v>0</v>
      </c>
      <c r="AV42" s="32">
        <f>Q41+SUM(AH42:AS42)</f>
        <v>0.80461222356690898</v>
      </c>
      <c r="AW42" s="33">
        <f>AW41*AV42</f>
        <v>34554922.729999982</v>
      </c>
      <c r="AX42" s="72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1"/>
      <c r="BJ42" s="91">
        <v>0</v>
      </c>
      <c r="BK42" s="223"/>
      <c r="BM42" s="217"/>
    </row>
    <row r="43" spans="1:65" s="74" customFormat="1" ht="18.600000000000001" customHeight="1" x14ac:dyDescent="0.25">
      <c r="B43" s="137" t="s">
        <v>117</v>
      </c>
      <c r="C43" s="139" t="s">
        <v>118</v>
      </c>
      <c r="D43" s="178"/>
      <c r="E43" s="178"/>
      <c r="F43" s="1"/>
      <c r="G43" s="143"/>
      <c r="H43" s="5"/>
      <c r="I43" s="126"/>
      <c r="J43" s="128"/>
      <c r="K43" s="130"/>
      <c r="L43" s="5"/>
      <c r="M43" s="132"/>
      <c r="N43" s="145"/>
      <c r="O43" s="137"/>
      <c r="P43" s="80"/>
      <c r="Q43" s="120"/>
      <c r="R43" s="122"/>
      <c r="S43" s="124"/>
      <c r="T43" s="49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5"/>
      <c r="AF43" s="28"/>
      <c r="AG43" s="28"/>
      <c r="AH43" s="49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5"/>
      <c r="AT43" s="78"/>
      <c r="AU43" s="79"/>
      <c r="AV43" s="78"/>
      <c r="AW43" s="79"/>
      <c r="AX43" s="49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5"/>
      <c r="BJ43" s="28"/>
      <c r="BK43" s="28"/>
      <c r="BM43" s="136"/>
    </row>
    <row r="44" spans="1:65" s="74" customFormat="1" ht="18.600000000000001" customHeight="1" x14ac:dyDescent="0.25">
      <c r="B44" s="138"/>
      <c r="C44" s="140"/>
      <c r="D44" s="179"/>
      <c r="E44" s="179"/>
      <c r="F44" s="1"/>
      <c r="G44" s="144"/>
      <c r="H44" s="5"/>
      <c r="I44" s="127"/>
      <c r="J44" s="129"/>
      <c r="K44" s="131"/>
      <c r="L44" s="5"/>
      <c r="M44" s="133"/>
      <c r="N44" s="146"/>
      <c r="O44" s="138"/>
      <c r="P44" s="80"/>
      <c r="Q44" s="121"/>
      <c r="R44" s="123"/>
      <c r="S44" s="125"/>
      <c r="T44" s="48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25"/>
      <c r="AG44" s="25"/>
      <c r="AH44" s="48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7"/>
      <c r="AT44" s="26"/>
      <c r="AU44" s="27"/>
      <c r="AV44" s="26"/>
      <c r="AW44" s="27"/>
      <c r="AX44" s="48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7"/>
      <c r="BJ44" s="25"/>
      <c r="BK44" s="25"/>
      <c r="BM44" s="136"/>
    </row>
    <row r="45" spans="1:65" s="74" customFormat="1" ht="18.600000000000001" customHeight="1" x14ac:dyDescent="0.25">
      <c r="A45" s="93"/>
      <c r="B45" s="172" t="s">
        <v>3</v>
      </c>
      <c r="C45" s="176" t="s">
        <v>119</v>
      </c>
      <c r="D45" s="148" t="s">
        <v>3</v>
      </c>
      <c r="E45" s="148" t="s">
        <v>3</v>
      </c>
      <c r="F45" s="77"/>
      <c r="G45" s="103">
        <v>12076598.310000001</v>
      </c>
      <c r="H45" s="77"/>
      <c r="I45" s="151" t="s">
        <v>84</v>
      </c>
      <c r="J45" s="153" t="s">
        <v>85</v>
      </c>
      <c r="K45" s="155" t="s">
        <v>12</v>
      </c>
      <c r="L45" s="77"/>
      <c r="M45" s="134">
        <v>40603</v>
      </c>
      <c r="N45" s="170">
        <v>42551</v>
      </c>
      <c r="O45" s="172">
        <f>N45-M45</f>
        <v>1948</v>
      </c>
      <c r="P45" s="6"/>
      <c r="Q45" s="174">
        <v>0.77080240983853698</v>
      </c>
      <c r="R45" s="215">
        <f>Q45*G45</f>
        <v>9308671.0800000038</v>
      </c>
      <c r="S45" s="51" t="s">
        <v>25</v>
      </c>
      <c r="T45" s="73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  <c r="AF45" s="64">
        <v>0</v>
      </c>
      <c r="AG45" s="225">
        <v>0</v>
      </c>
      <c r="AH45" s="73">
        <v>0.21539759016146304</v>
      </c>
      <c r="AI45" s="75"/>
      <c r="AJ45" s="75">
        <v>8.8000000000000005E-3</v>
      </c>
      <c r="AK45" s="75">
        <v>5.7000000000000002E-3</v>
      </c>
      <c r="AL45" s="75"/>
      <c r="AM45" s="75"/>
      <c r="AN45" s="75"/>
      <c r="AO45" s="75"/>
      <c r="AP45" s="75"/>
      <c r="AQ45" s="75"/>
      <c r="AR45" s="75"/>
      <c r="AS45" s="76"/>
      <c r="AT45" s="21">
        <f t="shared" ref="AT45:AT46" si="61">SUM(AH45:AS45)</f>
        <v>0.22989759016146305</v>
      </c>
      <c r="AU45" s="22">
        <f t="shared" ref="AU45" si="62">AT45*(G45)</f>
        <v>2776380.8488169974</v>
      </c>
      <c r="AV45" s="21">
        <f>Q45+SUM(AH45:AS45)</f>
        <v>1.0007000000000001</v>
      </c>
      <c r="AW45" s="22">
        <f t="shared" ref="AW45" si="63">G45*AV45</f>
        <v>12085051.928817002</v>
      </c>
      <c r="AX45" s="73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6"/>
      <c r="BJ45" s="64">
        <v>0</v>
      </c>
      <c r="BK45" s="101">
        <v>1</v>
      </c>
      <c r="BM45" s="217" t="s">
        <v>13</v>
      </c>
    </row>
    <row r="46" spans="1:65" s="34" customFormat="1" ht="18.600000000000001" customHeight="1" x14ac:dyDescent="0.25">
      <c r="A46" s="95"/>
      <c r="B46" s="173"/>
      <c r="C46" s="177"/>
      <c r="D46" s="149"/>
      <c r="E46" s="149"/>
      <c r="F46" s="77"/>
      <c r="G46" s="150"/>
      <c r="H46" s="77"/>
      <c r="I46" s="152"/>
      <c r="J46" s="154"/>
      <c r="K46" s="156"/>
      <c r="L46" s="77"/>
      <c r="M46" s="157"/>
      <c r="N46" s="171"/>
      <c r="O46" s="173"/>
      <c r="P46" s="6"/>
      <c r="Q46" s="175"/>
      <c r="R46" s="216"/>
      <c r="S46" s="81" t="s">
        <v>27</v>
      </c>
      <c r="T46" s="72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70"/>
      <c r="AF46" s="91">
        <v>0</v>
      </c>
      <c r="AG46" s="226"/>
      <c r="AH46" s="72">
        <v>0</v>
      </c>
      <c r="AI46" s="30"/>
      <c r="AJ46" s="30">
        <v>0</v>
      </c>
      <c r="AK46" s="30">
        <v>0</v>
      </c>
      <c r="AL46" s="30"/>
      <c r="AM46" s="30"/>
      <c r="AN46" s="30"/>
      <c r="AO46" s="30"/>
      <c r="AP46" s="30"/>
      <c r="AQ46" s="30"/>
      <c r="AR46" s="30"/>
      <c r="AS46" s="31"/>
      <c r="AT46" s="32">
        <f t="shared" si="61"/>
        <v>0</v>
      </c>
      <c r="AU46" s="33">
        <f t="shared" ref="AU46" si="64">AT46*(G45)</f>
        <v>0</v>
      </c>
      <c r="AV46" s="32">
        <f>Q45+SUM(AH46:AS46)</f>
        <v>0.77080240983853698</v>
      </c>
      <c r="AW46" s="33">
        <f>AW45*AV46</f>
        <v>9315187.149756005</v>
      </c>
      <c r="AX46" s="72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1"/>
      <c r="BJ46" s="91">
        <v>0</v>
      </c>
      <c r="BK46" s="223"/>
      <c r="BM46" s="217"/>
    </row>
    <row r="47" spans="1:65" s="74" customFormat="1" ht="18.600000000000001" customHeight="1" x14ac:dyDescent="0.25">
      <c r="A47" s="93"/>
      <c r="B47" s="137" t="s">
        <v>120</v>
      </c>
      <c r="C47" s="139" t="s">
        <v>121</v>
      </c>
      <c r="D47" s="178"/>
      <c r="E47" s="178"/>
      <c r="F47" s="1"/>
      <c r="G47" s="143"/>
      <c r="H47" s="5"/>
      <c r="I47" s="126"/>
      <c r="J47" s="128"/>
      <c r="K47" s="130"/>
      <c r="L47" s="5"/>
      <c r="M47" s="132"/>
      <c r="N47" s="145"/>
      <c r="O47" s="137"/>
      <c r="P47" s="80"/>
      <c r="Q47" s="120"/>
      <c r="R47" s="122"/>
      <c r="S47" s="124"/>
      <c r="T47" s="49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5"/>
      <c r="AF47" s="28"/>
      <c r="AG47" s="28"/>
      <c r="AH47" s="49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5"/>
      <c r="AT47" s="78"/>
      <c r="AU47" s="79"/>
      <c r="AV47" s="78"/>
      <c r="AW47" s="79"/>
      <c r="AX47" s="49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5"/>
      <c r="BJ47" s="28"/>
      <c r="BK47" s="28"/>
      <c r="BM47" s="136"/>
    </row>
    <row r="48" spans="1:65" s="74" customFormat="1" ht="18.600000000000001" customHeight="1" x14ac:dyDescent="0.25">
      <c r="B48" s="138"/>
      <c r="C48" s="140"/>
      <c r="D48" s="179"/>
      <c r="E48" s="179"/>
      <c r="F48" s="1"/>
      <c r="G48" s="144"/>
      <c r="H48" s="5"/>
      <c r="I48" s="127"/>
      <c r="J48" s="129"/>
      <c r="K48" s="131"/>
      <c r="L48" s="5"/>
      <c r="M48" s="133"/>
      <c r="N48" s="146"/>
      <c r="O48" s="138"/>
      <c r="P48" s="80"/>
      <c r="Q48" s="121"/>
      <c r="R48" s="123"/>
      <c r="S48" s="125"/>
      <c r="T48" s="48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25"/>
      <c r="AG48" s="25"/>
      <c r="AH48" s="48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7"/>
      <c r="AT48" s="26"/>
      <c r="AU48" s="27"/>
      <c r="AV48" s="26"/>
      <c r="AW48" s="27"/>
      <c r="AX48" s="48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7"/>
      <c r="BJ48" s="25"/>
      <c r="BK48" s="25"/>
      <c r="BM48" s="136"/>
    </row>
    <row r="49" spans="2:65" s="74" customFormat="1" ht="18.600000000000001" customHeight="1" x14ac:dyDescent="0.25">
      <c r="B49" s="172">
        <v>26</v>
      </c>
      <c r="C49" s="176" t="s">
        <v>122</v>
      </c>
      <c r="D49" s="148">
        <v>477</v>
      </c>
      <c r="E49" s="148">
        <v>490</v>
      </c>
      <c r="F49" s="77"/>
      <c r="G49" s="103">
        <v>12177383.27</v>
      </c>
      <c r="H49" s="77"/>
      <c r="I49" s="151" t="s">
        <v>84</v>
      </c>
      <c r="J49" s="153" t="s">
        <v>85</v>
      </c>
      <c r="K49" s="155" t="s">
        <v>12</v>
      </c>
      <c r="L49" s="77"/>
      <c r="M49" s="134">
        <v>42046</v>
      </c>
      <c r="N49" s="170">
        <v>42580</v>
      </c>
      <c r="O49" s="172">
        <f>N49-M49</f>
        <v>534</v>
      </c>
      <c r="P49" s="6"/>
      <c r="Q49" s="174">
        <v>0.95</v>
      </c>
      <c r="R49" s="215">
        <f>G49-578425.71</f>
        <v>11598957.559999999</v>
      </c>
      <c r="S49" s="51" t="s">
        <v>25</v>
      </c>
      <c r="T49" s="73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6"/>
      <c r="AF49" s="64">
        <v>0</v>
      </c>
      <c r="AG49" s="225">
        <v>0</v>
      </c>
      <c r="AH49" s="73">
        <v>0.01</v>
      </c>
      <c r="AI49" s="75">
        <v>0.01</v>
      </c>
      <c r="AJ49" s="75">
        <v>0</v>
      </c>
      <c r="AK49" s="75">
        <v>0.02</v>
      </c>
      <c r="AL49" s="75">
        <v>0.01</v>
      </c>
      <c r="AM49" s="75"/>
      <c r="AN49" s="75"/>
      <c r="AO49" s="75"/>
      <c r="AP49" s="75"/>
      <c r="AQ49" s="75"/>
      <c r="AR49" s="75"/>
      <c r="AS49" s="76"/>
      <c r="AT49" s="21">
        <f t="shared" ref="AT49:AT50" si="65">SUM(AH49:AS49)</f>
        <v>0.05</v>
      </c>
      <c r="AU49" s="22">
        <f>G49-R49</f>
        <v>578425.71000000089</v>
      </c>
      <c r="AV49" s="21">
        <f>Q49+SUM(AH49:AS49)</f>
        <v>1</v>
      </c>
      <c r="AW49" s="22">
        <f t="shared" ref="AW49" si="66">G49*AV49</f>
        <v>12177383.27</v>
      </c>
      <c r="AX49" s="73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6"/>
      <c r="BJ49" s="64">
        <v>0</v>
      </c>
      <c r="BK49" s="101">
        <v>1</v>
      </c>
      <c r="BM49" s="217" t="s">
        <v>13</v>
      </c>
    </row>
    <row r="50" spans="2:65" s="34" customFormat="1" ht="18.600000000000001" customHeight="1" x14ac:dyDescent="0.25">
      <c r="B50" s="173"/>
      <c r="C50" s="177"/>
      <c r="D50" s="149"/>
      <c r="E50" s="149"/>
      <c r="F50" s="77"/>
      <c r="G50" s="150"/>
      <c r="H50" s="77"/>
      <c r="I50" s="152"/>
      <c r="J50" s="154"/>
      <c r="K50" s="156"/>
      <c r="L50" s="77"/>
      <c r="M50" s="157"/>
      <c r="N50" s="171"/>
      <c r="O50" s="173"/>
      <c r="P50" s="6"/>
      <c r="Q50" s="175"/>
      <c r="R50" s="216"/>
      <c r="S50" s="81" t="s">
        <v>27</v>
      </c>
      <c r="T50" s="72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70"/>
      <c r="AF50" s="91">
        <v>0</v>
      </c>
      <c r="AG50" s="226"/>
      <c r="AH50" s="72">
        <v>0.01</v>
      </c>
      <c r="AI50" s="30">
        <v>0.01</v>
      </c>
      <c r="AJ50" s="30">
        <v>0</v>
      </c>
      <c r="AK50" s="30">
        <v>0.02</v>
      </c>
      <c r="AL50" s="30">
        <v>0.01</v>
      </c>
      <c r="AM50" s="30"/>
      <c r="AN50" s="30"/>
      <c r="AO50" s="30"/>
      <c r="AP50" s="30"/>
      <c r="AQ50" s="30"/>
      <c r="AR50" s="30"/>
      <c r="AS50" s="31"/>
      <c r="AT50" s="32">
        <f t="shared" si="65"/>
        <v>0.05</v>
      </c>
      <c r="AU50" s="33">
        <f t="shared" ref="AU50" si="67">AT50*(G49)</f>
        <v>608869.16350000002</v>
      </c>
      <c r="AV50" s="32">
        <f>Q49+SUM(AH50:AS50)</f>
        <v>1</v>
      </c>
      <c r="AW50" s="33">
        <f>R49</f>
        <v>11598957.559999999</v>
      </c>
      <c r="AX50" s="72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1"/>
      <c r="BJ50" s="91">
        <v>0</v>
      </c>
      <c r="BK50" s="223"/>
      <c r="BM50" s="217"/>
    </row>
    <row r="51" spans="2:65" s="34" customFormat="1" ht="18.600000000000001" customHeight="1" x14ac:dyDescent="0.25">
      <c r="B51" s="187" t="s">
        <v>35</v>
      </c>
      <c r="C51" s="188" t="s">
        <v>75</v>
      </c>
      <c r="D51" s="193"/>
      <c r="E51" s="193"/>
      <c r="F51" s="7"/>
      <c r="G51" s="239"/>
      <c r="H51" s="77"/>
      <c r="I51" s="241"/>
      <c r="J51" s="243"/>
      <c r="K51" s="245"/>
      <c r="L51" s="77"/>
      <c r="M51" s="190"/>
      <c r="N51" s="247"/>
      <c r="O51" s="250"/>
      <c r="P51" s="6"/>
      <c r="Q51" s="185"/>
      <c r="R51" s="218"/>
      <c r="S51" s="85"/>
      <c r="T51" s="56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2"/>
      <c r="AF51" s="67"/>
      <c r="AG51" s="69"/>
      <c r="AH51" s="56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2"/>
      <c r="AT51" s="53"/>
      <c r="AU51" s="55"/>
      <c r="AV51" s="53"/>
      <c r="AW51" s="55"/>
      <c r="AX51" s="56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2"/>
      <c r="BJ51" s="67"/>
      <c r="BK51" s="67"/>
      <c r="BM51" s="107"/>
    </row>
    <row r="52" spans="2:65" s="34" customFormat="1" ht="18.600000000000001" customHeight="1" x14ac:dyDescent="0.25">
      <c r="B52" s="138"/>
      <c r="C52" s="189"/>
      <c r="D52" s="194"/>
      <c r="E52" s="194"/>
      <c r="F52" s="7"/>
      <c r="G52" s="240"/>
      <c r="H52" s="77"/>
      <c r="I52" s="242"/>
      <c r="J52" s="244"/>
      <c r="K52" s="246"/>
      <c r="L52" s="77"/>
      <c r="M52" s="191"/>
      <c r="N52" s="248"/>
      <c r="O52" s="251"/>
      <c r="P52" s="6"/>
      <c r="Q52" s="186"/>
      <c r="R52" s="219"/>
      <c r="S52" s="86"/>
      <c r="T52" s="57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9"/>
      <c r="AF52" s="68"/>
      <c r="AG52" s="68"/>
      <c r="AH52" s="57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9"/>
      <c r="AT52" s="60"/>
      <c r="AU52" s="61"/>
      <c r="AV52" s="60"/>
      <c r="AW52" s="61"/>
      <c r="AX52" s="57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9"/>
      <c r="BJ52" s="68"/>
      <c r="BK52" s="68"/>
      <c r="BM52" s="107"/>
    </row>
    <row r="53" spans="2:65" s="34" customFormat="1" ht="18.600000000000001" customHeight="1" x14ac:dyDescent="0.25">
      <c r="B53" s="198" t="s">
        <v>72</v>
      </c>
      <c r="C53" s="200" t="s">
        <v>73</v>
      </c>
      <c r="D53" s="107" t="s">
        <v>3</v>
      </c>
      <c r="E53" s="107" t="s">
        <v>3</v>
      </c>
      <c r="F53" s="7"/>
      <c r="G53" s="118">
        <v>8648617.9800000004</v>
      </c>
      <c r="H53" s="77"/>
      <c r="I53" s="109" t="s">
        <v>12</v>
      </c>
      <c r="J53" s="110" t="s">
        <v>12</v>
      </c>
      <c r="K53" s="111" t="s">
        <v>12</v>
      </c>
      <c r="L53" s="77"/>
      <c r="M53" s="112">
        <v>42767</v>
      </c>
      <c r="N53" s="181">
        <v>42794</v>
      </c>
      <c r="O53" s="183">
        <f t="shared" ref="O53" si="68">N53-M53</f>
        <v>27</v>
      </c>
      <c r="P53" s="77"/>
      <c r="Q53" s="114">
        <v>0</v>
      </c>
      <c r="R53" s="99">
        <f t="shared" ref="R53" si="69">Q53*G53</f>
        <v>0</v>
      </c>
      <c r="S53" s="51" t="s">
        <v>25</v>
      </c>
      <c r="T53" s="73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6"/>
      <c r="AF53" s="64">
        <v>0</v>
      </c>
      <c r="AG53" s="100">
        <v>0</v>
      </c>
      <c r="AH53" s="73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6">
        <v>1</v>
      </c>
      <c r="AT53" s="21">
        <f>SUM(AH53:AS53)</f>
        <v>1</v>
      </c>
      <c r="AU53" s="22">
        <f>AT53*(G53)</f>
        <v>8648617.9800000004</v>
      </c>
      <c r="AV53" s="21">
        <f>Q53+SUM(AH53:AS53)</f>
        <v>1</v>
      </c>
      <c r="AW53" s="22">
        <f t="shared" ref="AW53" si="70">G53*AV53</f>
        <v>8648617.9800000004</v>
      </c>
      <c r="AX53" s="73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6"/>
      <c r="BJ53" s="64">
        <v>0</v>
      </c>
      <c r="BK53" s="101">
        <v>0</v>
      </c>
      <c r="BM53" s="107" t="s">
        <v>11</v>
      </c>
    </row>
    <row r="54" spans="2:65" s="34" customFormat="1" ht="18.600000000000001" customHeight="1" x14ac:dyDescent="0.25">
      <c r="B54" s="199"/>
      <c r="C54" s="201"/>
      <c r="D54" s="192"/>
      <c r="E54" s="192"/>
      <c r="F54" s="7"/>
      <c r="G54" s="258"/>
      <c r="H54" s="77"/>
      <c r="I54" s="237"/>
      <c r="J54" s="195"/>
      <c r="K54" s="196"/>
      <c r="L54" s="77"/>
      <c r="M54" s="197"/>
      <c r="N54" s="182"/>
      <c r="O54" s="184"/>
      <c r="P54" s="77"/>
      <c r="Q54" s="180"/>
      <c r="R54" s="220"/>
      <c r="S54" s="81" t="s">
        <v>27</v>
      </c>
      <c r="T54" s="50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45"/>
      <c r="AF54" s="92">
        <v>0</v>
      </c>
      <c r="AG54" s="100"/>
      <c r="AH54" s="50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45">
        <v>0</v>
      </c>
      <c r="AT54" s="46">
        <f t="shared" ref="AT54" si="71">SUM(AH54:AS54)</f>
        <v>0</v>
      </c>
      <c r="AU54" s="47">
        <f>AT54*(G53)</f>
        <v>0</v>
      </c>
      <c r="AV54" s="46">
        <f>Q53+SUM(AH54:AS54)</f>
        <v>0</v>
      </c>
      <c r="AW54" s="47">
        <f>AW53*AV54</f>
        <v>0</v>
      </c>
      <c r="AX54" s="50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45"/>
      <c r="BJ54" s="66">
        <v>0</v>
      </c>
      <c r="BK54" s="223"/>
      <c r="BM54" s="148"/>
    </row>
    <row r="55" spans="2:65" ht="18.600000000000001" customHeight="1" x14ac:dyDescent="0.25">
      <c r="B55" s="137" t="s">
        <v>4</v>
      </c>
      <c r="C55" s="139" t="s">
        <v>5</v>
      </c>
      <c r="D55" s="178">
        <v>0</v>
      </c>
      <c r="E55" s="178">
        <v>0</v>
      </c>
      <c r="F55" s="1"/>
      <c r="G55" s="143"/>
      <c r="H55" s="5"/>
      <c r="I55" s="126"/>
      <c r="J55" s="128"/>
      <c r="K55" s="130"/>
      <c r="L55" s="5"/>
      <c r="M55" s="132"/>
      <c r="N55" s="145"/>
      <c r="O55" s="137"/>
      <c r="P55" s="80"/>
      <c r="Q55" s="120"/>
      <c r="R55" s="122"/>
      <c r="S55" s="83"/>
      <c r="T55" s="49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5"/>
      <c r="AF55" s="28"/>
      <c r="AG55" s="28"/>
      <c r="AH55" s="49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5"/>
      <c r="AT55" s="78"/>
      <c r="AU55" s="79"/>
      <c r="AV55" s="78"/>
      <c r="AW55" s="79"/>
      <c r="AX55" s="49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5"/>
      <c r="BJ55" s="28"/>
      <c r="BK55" s="28"/>
      <c r="BL55" s="74"/>
      <c r="BM55" s="221"/>
    </row>
    <row r="56" spans="2:65" ht="18.600000000000001" customHeight="1" x14ac:dyDescent="0.25">
      <c r="B56" s="138"/>
      <c r="C56" s="140"/>
      <c r="D56" s="179"/>
      <c r="E56" s="179"/>
      <c r="F56" s="1"/>
      <c r="G56" s="144"/>
      <c r="H56" s="5"/>
      <c r="I56" s="127"/>
      <c r="J56" s="129"/>
      <c r="K56" s="131"/>
      <c r="L56" s="5"/>
      <c r="M56" s="133"/>
      <c r="N56" s="146"/>
      <c r="O56" s="138"/>
      <c r="P56" s="80"/>
      <c r="Q56" s="121"/>
      <c r="R56" s="123"/>
      <c r="S56" s="84"/>
      <c r="T56" s="48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25"/>
      <c r="AG56" s="25"/>
      <c r="AH56" s="48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7"/>
      <c r="AT56" s="26"/>
      <c r="AU56" s="27"/>
      <c r="AV56" s="26"/>
      <c r="AW56" s="27"/>
      <c r="AX56" s="48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7"/>
      <c r="BJ56" s="25"/>
      <c r="BK56" s="25"/>
      <c r="BL56" s="74"/>
      <c r="BM56" s="222"/>
    </row>
    <row r="57" spans="2:65" s="74" customFormat="1" ht="18" customHeight="1" x14ac:dyDescent="0.25">
      <c r="B57" s="172" t="s">
        <v>3</v>
      </c>
      <c r="C57" s="176" t="s">
        <v>123</v>
      </c>
      <c r="D57" s="148" t="s">
        <v>3</v>
      </c>
      <c r="E57" s="148" t="s">
        <v>3</v>
      </c>
      <c r="F57" s="77"/>
      <c r="G57" s="103">
        <v>180000</v>
      </c>
      <c r="H57" s="77"/>
      <c r="I57" s="151" t="s">
        <v>84</v>
      </c>
      <c r="J57" s="153" t="s">
        <v>85</v>
      </c>
      <c r="K57" s="155" t="s">
        <v>12</v>
      </c>
      <c r="L57" s="77"/>
      <c r="M57" s="204">
        <v>42430</v>
      </c>
      <c r="N57" s="230">
        <v>42460</v>
      </c>
      <c r="O57" s="172">
        <f t="shared" ref="O57" si="72">N57-M57</f>
        <v>30</v>
      </c>
      <c r="P57" s="6"/>
      <c r="Q57" s="174">
        <v>0</v>
      </c>
      <c r="R57" s="215">
        <f t="shared" ref="R57" si="73">G57*Q57</f>
        <v>0</v>
      </c>
      <c r="S57" s="51" t="s">
        <v>25</v>
      </c>
      <c r="T57" s="73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64">
        <v>0</v>
      </c>
      <c r="AG57" s="225">
        <v>0</v>
      </c>
      <c r="AH57" s="75">
        <v>1</v>
      </c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21">
        <f>SUM(AH57:AS57)</f>
        <v>1</v>
      </c>
      <c r="AU57" s="22">
        <f>AT57*(G57)</f>
        <v>180000</v>
      </c>
      <c r="AV57" s="21">
        <f>Q57+SUM(AH57:AS57)</f>
        <v>1</v>
      </c>
      <c r="AW57" s="22">
        <f t="shared" ref="AW57" si="74">G57*AV57</f>
        <v>180000</v>
      </c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6"/>
      <c r="BJ57" s="64">
        <v>0</v>
      </c>
      <c r="BK57" s="101">
        <v>0</v>
      </c>
      <c r="BM57" s="217" t="s">
        <v>11</v>
      </c>
    </row>
    <row r="58" spans="2:65" s="34" customFormat="1" ht="18" customHeight="1" x14ac:dyDescent="0.25">
      <c r="B58" s="229"/>
      <c r="C58" s="236"/>
      <c r="D58" s="238"/>
      <c r="E58" s="238"/>
      <c r="F58" s="77"/>
      <c r="G58" s="104"/>
      <c r="H58" s="77"/>
      <c r="I58" s="249"/>
      <c r="J58" s="202"/>
      <c r="K58" s="203"/>
      <c r="L58" s="77"/>
      <c r="M58" s="205"/>
      <c r="N58" s="231"/>
      <c r="O58" s="229"/>
      <c r="P58" s="6"/>
      <c r="Q58" s="206"/>
      <c r="R58" s="234"/>
      <c r="S58" s="81" t="s">
        <v>27</v>
      </c>
      <c r="T58" s="72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91">
        <v>0</v>
      </c>
      <c r="AG58" s="226"/>
      <c r="AH58" s="30">
        <v>0</v>
      </c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2">
        <f t="shared" ref="AT58" si="75">SUM(AH58:AS58)</f>
        <v>0</v>
      </c>
      <c r="AU58" s="33">
        <f>AT58*(G57)</f>
        <v>0</v>
      </c>
      <c r="AV58" s="32">
        <f>Q57+SUM(AH58:AS58)</f>
        <v>0</v>
      </c>
      <c r="AW58" s="33">
        <f>AW57*AV58</f>
        <v>0</v>
      </c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1"/>
      <c r="BJ58" s="91">
        <v>0</v>
      </c>
      <c r="BK58" s="223"/>
      <c r="BM58" s="217"/>
    </row>
    <row r="59" spans="2:65" s="74" customFormat="1" ht="18" customHeight="1" x14ac:dyDescent="0.25">
      <c r="B59" s="172" t="s">
        <v>3</v>
      </c>
      <c r="C59" s="176" t="s">
        <v>124</v>
      </c>
      <c r="D59" s="148" t="s">
        <v>3</v>
      </c>
      <c r="E59" s="148" t="s">
        <v>3</v>
      </c>
      <c r="F59" s="77"/>
      <c r="G59" s="103">
        <v>180000</v>
      </c>
      <c r="H59" s="77"/>
      <c r="I59" s="151" t="s">
        <v>84</v>
      </c>
      <c r="J59" s="153" t="s">
        <v>85</v>
      </c>
      <c r="K59" s="155" t="s">
        <v>12</v>
      </c>
      <c r="L59" s="77"/>
      <c r="M59" s="204">
        <v>42430</v>
      </c>
      <c r="N59" s="230">
        <v>42460</v>
      </c>
      <c r="O59" s="172">
        <f t="shared" ref="O59" si="76">N59-M59</f>
        <v>30</v>
      </c>
      <c r="P59" s="6"/>
      <c r="Q59" s="174">
        <v>0</v>
      </c>
      <c r="R59" s="215">
        <f>G59*Q59</f>
        <v>0</v>
      </c>
      <c r="S59" s="51" t="s">
        <v>25</v>
      </c>
      <c r="T59" s="73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64">
        <v>0</v>
      </c>
      <c r="AG59" s="225">
        <v>0</v>
      </c>
      <c r="AH59" s="75">
        <v>1</v>
      </c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21">
        <f>SUM(AH59:AS59)</f>
        <v>1</v>
      </c>
      <c r="AU59" s="22">
        <f>AT59*(G59)</f>
        <v>180000</v>
      </c>
      <c r="AV59" s="21">
        <f>Q59+SUM(AH59:AS59)</f>
        <v>1</v>
      </c>
      <c r="AW59" s="22">
        <f t="shared" ref="AW59" si="77">G59*AV59</f>
        <v>180000</v>
      </c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6"/>
      <c r="BJ59" s="64">
        <v>0</v>
      </c>
      <c r="BK59" s="101">
        <v>0</v>
      </c>
      <c r="BM59" s="217" t="s">
        <v>11</v>
      </c>
    </row>
    <row r="60" spans="2:65" s="34" customFormat="1" ht="18" customHeight="1" x14ac:dyDescent="0.25">
      <c r="B60" s="229"/>
      <c r="C60" s="236"/>
      <c r="D60" s="238"/>
      <c r="E60" s="238"/>
      <c r="F60" s="77"/>
      <c r="G60" s="104"/>
      <c r="H60" s="77"/>
      <c r="I60" s="249"/>
      <c r="J60" s="202"/>
      <c r="K60" s="203"/>
      <c r="L60" s="77"/>
      <c r="M60" s="205"/>
      <c r="N60" s="231"/>
      <c r="O60" s="229"/>
      <c r="P60" s="6"/>
      <c r="Q60" s="206"/>
      <c r="R60" s="234"/>
      <c r="S60" s="81" t="s">
        <v>27</v>
      </c>
      <c r="T60" s="72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91">
        <v>0</v>
      </c>
      <c r="AG60" s="226"/>
      <c r="AH60" s="30">
        <v>0</v>
      </c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2">
        <f t="shared" ref="AT60" si="78">SUM(AH60:AS60)</f>
        <v>0</v>
      </c>
      <c r="AU60" s="33">
        <f>AT60*(G59)</f>
        <v>0</v>
      </c>
      <c r="AV60" s="32">
        <f>Q59+SUM(AH60:AS60)</f>
        <v>0</v>
      </c>
      <c r="AW60" s="33">
        <f>AW59*AV60</f>
        <v>0</v>
      </c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1"/>
      <c r="BJ60" s="91">
        <v>0</v>
      </c>
      <c r="BK60" s="223"/>
      <c r="BM60" s="217"/>
    </row>
    <row r="61" spans="2:65" ht="18" customHeight="1" x14ac:dyDescent="0.25">
      <c r="B61" s="172">
        <v>1</v>
      </c>
      <c r="C61" s="176" t="s">
        <v>37</v>
      </c>
      <c r="D61" s="148" t="s">
        <v>3</v>
      </c>
      <c r="E61" s="148" t="s">
        <v>3</v>
      </c>
      <c r="F61" s="77"/>
      <c r="G61" s="103">
        <v>12603526.970000001</v>
      </c>
      <c r="H61" s="77"/>
      <c r="I61" s="151" t="s">
        <v>129</v>
      </c>
      <c r="J61" s="153" t="s">
        <v>125</v>
      </c>
      <c r="K61" s="155" t="s">
        <v>14</v>
      </c>
      <c r="L61" s="77"/>
      <c r="M61" s="204">
        <v>42767</v>
      </c>
      <c r="N61" s="230">
        <v>42794</v>
      </c>
      <c r="O61" s="172">
        <f t="shared" ref="O61" si="79">N61-M61</f>
        <v>27</v>
      </c>
      <c r="P61" s="6"/>
      <c r="Q61" s="174">
        <v>0</v>
      </c>
      <c r="R61" s="215">
        <f>G61*Q61</f>
        <v>0</v>
      </c>
      <c r="S61" s="51" t="s">
        <v>25</v>
      </c>
      <c r="T61" s="73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64">
        <v>0</v>
      </c>
      <c r="AG61" s="225">
        <v>0</v>
      </c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>
        <v>0.67384337999999999</v>
      </c>
      <c r="AT61" s="21">
        <f>SUM(AH61:AS61)</f>
        <v>0.67384337999999999</v>
      </c>
      <c r="AU61" s="22">
        <f>AT61*(G61)</f>
        <v>8492803.2133859582</v>
      </c>
      <c r="AV61" s="21">
        <f>Q61+SUM(AH61:AS61)</f>
        <v>0.67384337999999999</v>
      </c>
      <c r="AW61" s="22">
        <f t="shared" ref="AW61" si="80">G61*AV61</f>
        <v>8492803.2133859582</v>
      </c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6"/>
      <c r="BJ61" s="64">
        <v>0</v>
      </c>
      <c r="BK61" s="101">
        <v>0</v>
      </c>
      <c r="BL61" s="74"/>
      <c r="BM61" s="217" t="s">
        <v>11</v>
      </c>
    </row>
    <row r="62" spans="2:65" s="34" customFormat="1" ht="18" customHeight="1" x14ac:dyDescent="0.25">
      <c r="B62" s="229"/>
      <c r="C62" s="236"/>
      <c r="D62" s="238"/>
      <c r="E62" s="238"/>
      <c r="F62" s="77"/>
      <c r="G62" s="104"/>
      <c r="H62" s="77"/>
      <c r="I62" s="249"/>
      <c r="J62" s="202"/>
      <c r="K62" s="203"/>
      <c r="L62" s="77"/>
      <c r="M62" s="205"/>
      <c r="N62" s="231"/>
      <c r="O62" s="229"/>
      <c r="P62" s="6"/>
      <c r="Q62" s="206"/>
      <c r="R62" s="234"/>
      <c r="S62" s="81" t="s">
        <v>27</v>
      </c>
      <c r="T62" s="72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65">
        <v>0</v>
      </c>
      <c r="AG62" s="226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>
        <v>0</v>
      </c>
      <c r="AT62" s="32">
        <f t="shared" ref="AT62" si="81">SUM(AH62:AS62)</f>
        <v>0</v>
      </c>
      <c r="AU62" s="33">
        <f>AT62*(G61)</f>
        <v>0</v>
      </c>
      <c r="AV62" s="32">
        <f>Q61+SUM(AH62:AS62)</f>
        <v>0</v>
      </c>
      <c r="AW62" s="33">
        <f>AW61*AV62</f>
        <v>0</v>
      </c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1"/>
      <c r="BJ62" s="65">
        <v>0</v>
      </c>
      <c r="BK62" s="223"/>
      <c r="BM62" s="217"/>
    </row>
    <row r="63" spans="2:65" ht="18" customHeight="1" x14ac:dyDescent="0.25">
      <c r="B63" s="172">
        <v>2</v>
      </c>
      <c r="C63" s="176" t="s">
        <v>38</v>
      </c>
      <c r="D63" s="148" t="s">
        <v>3</v>
      </c>
      <c r="E63" s="148" t="s">
        <v>3</v>
      </c>
      <c r="F63" s="77"/>
      <c r="G63" s="103">
        <v>9821512.8499999996</v>
      </c>
      <c r="H63" s="77"/>
      <c r="I63" s="151" t="s">
        <v>70</v>
      </c>
      <c r="J63" s="153" t="s">
        <v>125</v>
      </c>
      <c r="K63" s="155" t="s">
        <v>14</v>
      </c>
      <c r="L63" s="77"/>
      <c r="M63" s="204">
        <v>42767</v>
      </c>
      <c r="N63" s="230">
        <v>42794</v>
      </c>
      <c r="O63" s="172">
        <f t="shared" ref="O63" si="82">N63-M63</f>
        <v>27</v>
      </c>
      <c r="P63" s="6"/>
      <c r="Q63" s="174">
        <v>0</v>
      </c>
      <c r="R63" s="215">
        <f t="shared" ref="R63" si="83">G63*Q63</f>
        <v>0</v>
      </c>
      <c r="S63" s="51" t="s">
        <v>25</v>
      </c>
      <c r="T63" s="73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64">
        <v>0</v>
      </c>
      <c r="AG63" s="225">
        <v>0</v>
      </c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>
        <f>AS61</f>
        <v>0.67384337999999999</v>
      </c>
      <c r="AT63" s="21">
        <f>SUM(AH63:AS63)</f>
        <v>0.67384337999999999</v>
      </c>
      <c r="AU63" s="22">
        <f>AT63*(G63)</f>
        <v>6618161.4155574329</v>
      </c>
      <c r="AV63" s="21">
        <f>Q63+SUM(AH63:AS63)</f>
        <v>0.67384337999999999</v>
      </c>
      <c r="AW63" s="22">
        <f t="shared" ref="AW63" si="84">G63*AV63</f>
        <v>6618161.4155574329</v>
      </c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6"/>
      <c r="BJ63" s="64">
        <v>0</v>
      </c>
      <c r="BK63" s="101">
        <v>0</v>
      </c>
      <c r="BL63" s="74"/>
      <c r="BM63" s="217" t="s">
        <v>11</v>
      </c>
    </row>
    <row r="64" spans="2:65" s="34" customFormat="1" ht="18" customHeight="1" x14ac:dyDescent="0.25">
      <c r="B64" s="229"/>
      <c r="C64" s="236"/>
      <c r="D64" s="238"/>
      <c r="E64" s="238"/>
      <c r="F64" s="77"/>
      <c r="G64" s="104"/>
      <c r="H64" s="77"/>
      <c r="I64" s="249"/>
      <c r="J64" s="202"/>
      <c r="K64" s="203"/>
      <c r="L64" s="77"/>
      <c r="M64" s="205"/>
      <c r="N64" s="231"/>
      <c r="O64" s="229"/>
      <c r="P64" s="6"/>
      <c r="Q64" s="206"/>
      <c r="R64" s="234"/>
      <c r="S64" s="81" t="s">
        <v>27</v>
      </c>
      <c r="T64" s="72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65">
        <v>0</v>
      </c>
      <c r="AG64" s="226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>
        <v>0</v>
      </c>
      <c r="AT64" s="32">
        <f t="shared" ref="AT64" si="85">SUM(AH64:AS64)</f>
        <v>0</v>
      </c>
      <c r="AU64" s="33">
        <f>AT64*(G63)</f>
        <v>0</v>
      </c>
      <c r="AV64" s="32">
        <f>Q63+SUM(AH64:AS64)</f>
        <v>0</v>
      </c>
      <c r="AW64" s="33">
        <f>AW63*AV64</f>
        <v>0</v>
      </c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1"/>
      <c r="BJ64" s="65">
        <v>0</v>
      </c>
      <c r="BK64" s="223"/>
      <c r="BM64" s="217"/>
    </row>
    <row r="65" spans="2:65" ht="18" customHeight="1" x14ac:dyDescent="0.25">
      <c r="B65" s="172">
        <v>3</v>
      </c>
      <c r="C65" s="176" t="s">
        <v>39</v>
      </c>
      <c r="D65" s="148" t="s">
        <v>3</v>
      </c>
      <c r="E65" s="148" t="s">
        <v>3</v>
      </c>
      <c r="F65" s="77"/>
      <c r="G65" s="103">
        <v>6200056.8099999996</v>
      </c>
      <c r="H65" s="77"/>
      <c r="I65" s="151" t="s">
        <v>84</v>
      </c>
      <c r="J65" s="153" t="s">
        <v>130</v>
      </c>
      <c r="K65" s="155" t="s">
        <v>14</v>
      </c>
      <c r="L65" s="77"/>
      <c r="M65" s="204">
        <v>42767</v>
      </c>
      <c r="N65" s="230">
        <v>42794</v>
      </c>
      <c r="O65" s="172">
        <f t="shared" ref="O65" si="86">N65-M65</f>
        <v>27</v>
      </c>
      <c r="P65" s="6"/>
      <c r="Q65" s="174">
        <v>0</v>
      </c>
      <c r="R65" s="215">
        <f t="shared" ref="R65" si="87">G65*Q65</f>
        <v>0</v>
      </c>
      <c r="S65" s="51" t="s">
        <v>25</v>
      </c>
      <c r="T65" s="73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64">
        <v>0</v>
      </c>
      <c r="AG65" s="225">
        <v>0</v>
      </c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>
        <f>AS63</f>
        <v>0.67384337999999999</v>
      </c>
      <c r="AT65" s="21">
        <f>SUM(AH65:AS65)</f>
        <v>0.67384337999999999</v>
      </c>
      <c r="AU65" s="22">
        <f>AT65*(G65)</f>
        <v>4177867.2370424173</v>
      </c>
      <c r="AV65" s="21">
        <f>Q65+SUM(AH65:AS65)</f>
        <v>0.67384337999999999</v>
      </c>
      <c r="AW65" s="22">
        <f t="shared" ref="AW65" si="88">G65*AV65</f>
        <v>4177867.2370424173</v>
      </c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6"/>
      <c r="BJ65" s="64">
        <v>0</v>
      </c>
      <c r="BK65" s="101">
        <v>0</v>
      </c>
      <c r="BL65" s="74"/>
      <c r="BM65" s="217" t="s">
        <v>11</v>
      </c>
    </row>
    <row r="66" spans="2:65" s="34" customFormat="1" ht="18" customHeight="1" x14ac:dyDescent="0.25">
      <c r="B66" s="229"/>
      <c r="C66" s="236"/>
      <c r="D66" s="238"/>
      <c r="E66" s="238"/>
      <c r="F66" s="77"/>
      <c r="G66" s="104"/>
      <c r="H66" s="77"/>
      <c r="I66" s="249"/>
      <c r="J66" s="202"/>
      <c r="K66" s="203"/>
      <c r="L66" s="77"/>
      <c r="M66" s="205"/>
      <c r="N66" s="231"/>
      <c r="O66" s="229"/>
      <c r="P66" s="6"/>
      <c r="Q66" s="206"/>
      <c r="R66" s="234"/>
      <c r="S66" s="81" t="s">
        <v>27</v>
      </c>
      <c r="T66" s="72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65">
        <v>0</v>
      </c>
      <c r="AG66" s="226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>
        <v>0</v>
      </c>
      <c r="AT66" s="32">
        <f t="shared" ref="AT66" si="89">SUM(AH66:AS66)</f>
        <v>0</v>
      </c>
      <c r="AU66" s="33">
        <f>AT66*(G65)</f>
        <v>0</v>
      </c>
      <c r="AV66" s="32">
        <f>Q65+SUM(AH66:AS66)</f>
        <v>0</v>
      </c>
      <c r="AW66" s="33">
        <f>AW65*AV66</f>
        <v>0</v>
      </c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1"/>
      <c r="BJ66" s="65">
        <v>0</v>
      </c>
      <c r="BK66" s="223"/>
      <c r="BM66" s="217"/>
    </row>
    <row r="67" spans="2:65" ht="18" customHeight="1" x14ac:dyDescent="0.25">
      <c r="B67" s="172">
        <v>4</v>
      </c>
      <c r="C67" s="176" t="s">
        <v>40</v>
      </c>
      <c r="D67" s="148" t="s">
        <v>3</v>
      </c>
      <c r="E67" s="148" t="s">
        <v>3</v>
      </c>
      <c r="F67" s="77"/>
      <c r="G67" s="103">
        <v>6462900.7599999998</v>
      </c>
      <c r="H67" s="77"/>
      <c r="I67" s="151" t="s">
        <v>84</v>
      </c>
      <c r="J67" s="153" t="s">
        <v>130</v>
      </c>
      <c r="K67" s="155" t="s">
        <v>14</v>
      </c>
      <c r="L67" s="77"/>
      <c r="M67" s="204">
        <v>42767</v>
      </c>
      <c r="N67" s="230">
        <v>42794</v>
      </c>
      <c r="O67" s="172">
        <f t="shared" ref="O67" si="90">N67-M67</f>
        <v>27</v>
      </c>
      <c r="P67" s="6"/>
      <c r="Q67" s="174">
        <v>0</v>
      </c>
      <c r="R67" s="215">
        <f t="shared" ref="R67" si="91">G67*Q67</f>
        <v>0</v>
      </c>
      <c r="S67" s="51" t="s">
        <v>25</v>
      </c>
      <c r="T67" s="73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64">
        <v>0</v>
      </c>
      <c r="AG67" s="225">
        <v>0</v>
      </c>
      <c r="AH67" s="21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>
        <f>AS65</f>
        <v>0.67384337999999999</v>
      </c>
      <c r="AT67" s="21">
        <f>SUM(AH67:AS67)</f>
        <v>0.67384337999999999</v>
      </c>
      <c r="AU67" s="22">
        <f>AT67*(G67)</f>
        <v>4354982.8927229689</v>
      </c>
      <c r="AV67" s="21">
        <f>Q67+SUM(AH67:AS67)</f>
        <v>0.67384337999999999</v>
      </c>
      <c r="AW67" s="22">
        <f t="shared" ref="AW67" si="92">G67*AV67</f>
        <v>4354982.8927229689</v>
      </c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6"/>
      <c r="BJ67" s="64">
        <v>0</v>
      </c>
      <c r="BK67" s="101">
        <v>0</v>
      </c>
      <c r="BL67" s="74"/>
      <c r="BM67" s="217" t="s">
        <v>11</v>
      </c>
    </row>
    <row r="68" spans="2:65" s="34" customFormat="1" ht="18" customHeight="1" x14ac:dyDescent="0.25">
      <c r="B68" s="173"/>
      <c r="C68" s="177"/>
      <c r="D68" s="149"/>
      <c r="E68" s="149"/>
      <c r="F68" s="77"/>
      <c r="G68" s="150"/>
      <c r="H68" s="77"/>
      <c r="I68" s="152"/>
      <c r="J68" s="154"/>
      <c r="K68" s="156"/>
      <c r="L68" s="77"/>
      <c r="M68" s="232"/>
      <c r="N68" s="233"/>
      <c r="O68" s="173"/>
      <c r="P68" s="6"/>
      <c r="Q68" s="175"/>
      <c r="R68" s="216"/>
      <c r="S68" s="82" t="s">
        <v>27</v>
      </c>
      <c r="T68" s="72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1"/>
      <c r="AF68" s="65">
        <v>0</v>
      </c>
      <c r="AG68" s="226"/>
      <c r="AH68" s="46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45">
        <v>0</v>
      </c>
      <c r="AT68" s="46">
        <f t="shared" ref="AT68" si="93">SUM(AH68:AS68)</f>
        <v>0</v>
      </c>
      <c r="AU68" s="47">
        <f>AT68*(G67)</f>
        <v>0</v>
      </c>
      <c r="AV68" s="46">
        <f>Q67+SUM(AH68:AS68)</f>
        <v>0</v>
      </c>
      <c r="AW68" s="47">
        <f>AW67*AV68</f>
        <v>0</v>
      </c>
      <c r="AX68" s="72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1"/>
      <c r="BJ68" s="65">
        <v>0</v>
      </c>
      <c r="BK68" s="223"/>
      <c r="BM68" s="217"/>
    </row>
    <row r="69" spans="2:65" s="34" customFormat="1" ht="18.600000000000001" customHeight="1" x14ac:dyDescent="0.25">
      <c r="B69" s="187" t="s">
        <v>77</v>
      </c>
      <c r="C69" s="188" t="s">
        <v>78</v>
      </c>
      <c r="D69" s="193"/>
      <c r="E69" s="193"/>
      <c r="F69" s="7"/>
      <c r="G69" s="239"/>
      <c r="H69" s="77"/>
      <c r="I69" s="241"/>
      <c r="J69" s="243"/>
      <c r="K69" s="245"/>
      <c r="L69" s="77"/>
      <c r="M69" s="190"/>
      <c r="N69" s="247"/>
      <c r="O69" s="250"/>
      <c r="P69" s="6"/>
      <c r="Q69" s="185"/>
      <c r="R69" s="218"/>
      <c r="S69" s="85"/>
      <c r="T69" s="56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2"/>
      <c r="AF69" s="67"/>
      <c r="AG69" s="69"/>
      <c r="AH69" s="56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2"/>
      <c r="AT69" s="53"/>
      <c r="AU69" s="55"/>
      <c r="AV69" s="53"/>
      <c r="AW69" s="55"/>
      <c r="AX69" s="56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2"/>
      <c r="BJ69" s="67"/>
      <c r="BK69" s="67"/>
      <c r="BM69" s="107"/>
    </row>
    <row r="70" spans="2:65" s="34" customFormat="1" ht="18.600000000000001" customHeight="1" x14ac:dyDescent="0.25">
      <c r="B70" s="138"/>
      <c r="C70" s="189"/>
      <c r="D70" s="194"/>
      <c r="E70" s="194"/>
      <c r="F70" s="7"/>
      <c r="G70" s="240"/>
      <c r="H70" s="77"/>
      <c r="I70" s="242"/>
      <c r="J70" s="244"/>
      <c r="K70" s="246"/>
      <c r="L70" s="77"/>
      <c r="M70" s="191"/>
      <c r="N70" s="248"/>
      <c r="O70" s="251"/>
      <c r="P70" s="6"/>
      <c r="Q70" s="186"/>
      <c r="R70" s="219"/>
      <c r="S70" s="86"/>
      <c r="T70" s="57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9"/>
      <c r="AF70" s="68"/>
      <c r="AG70" s="68"/>
      <c r="AH70" s="57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9"/>
      <c r="AT70" s="60"/>
      <c r="AU70" s="61"/>
      <c r="AV70" s="60"/>
      <c r="AW70" s="61"/>
      <c r="AX70" s="57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9"/>
      <c r="BJ70" s="68"/>
      <c r="BK70" s="68"/>
      <c r="BM70" s="107"/>
    </row>
    <row r="71" spans="2:65" s="34" customFormat="1" ht="18.600000000000001" customHeight="1" x14ac:dyDescent="0.25">
      <c r="B71" s="252" t="s">
        <v>80</v>
      </c>
      <c r="C71" s="176" t="s">
        <v>79</v>
      </c>
      <c r="D71" s="148" t="s">
        <v>3</v>
      </c>
      <c r="E71" s="148" t="s">
        <v>3</v>
      </c>
      <c r="F71" s="7"/>
      <c r="G71" s="254">
        <v>216857.58</v>
      </c>
      <c r="H71" s="77"/>
      <c r="I71" s="151" t="s">
        <v>12</v>
      </c>
      <c r="J71" s="153" t="s">
        <v>12</v>
      </c>
      <c r="K71" s="155" t="s">
        <v>12</v>
      </c>
      <c r="L71" s="77"/>
      <c r="M71" s="134">
        <v>42583</v>
      </c>
      <c r="N71" s="170">
        <v>42613</v>
      </c>
      <c r="O71" s="256">
        <f>N71-M71</f>
        <v>30</v>
      </c>
      <c r="P71" s="6"/>
      <c r="Q71" s="174">
        <v>0</v>
      </c>
      <c r="R71" s="215">
        <f t="shared" ref="R71" si="94">Q71*G71</f>
        <v>0</v>
      </c>
      <c r="S71" s="51" t="s">
        <v>25</v>
      </c>
      <c r="T71" s="73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6"/>
      <c r="AF71" s="64">
        <v>0</v>
      </c>
      <c r="AG71" s="225">
        <v>0</v>
      </c>
      <c r="AH71" s="73"/>
      <c r="AI71" s="75"/>
      <c r="AJ71" s="75"/>
      <c r="AK71" s="75"/>
      <c r="AL71" s="75"/>
      <c r="AM71" s="75">
        <v>1</v>
      </c>
      <c r="AN71" s="75"/>
      <c r="AO71" s="75"/>
      <c r="AP71" s="75"/>
      <c r="AQ71" s="75"/>
      <c r="AR71" s="75"/>
      <c r="AS71" s="76"/>
      <c r="AT71" s="21">
        <f>SUM(AH71:AS71)</f>
        <v>1</v>
      </c>
      <c r="AU71" s="22">
        <f>AT71*(G71)</f>
        <v>216857.58</v>
      </c>
      <c r="AV71" s="21">
        <f>Q71+SUM(AH71:AS71)</f>
        <v>1</v>
      </c>
      <c r="AW71" s="22">
        <f t="shared" ref="AW71" si="95">G71*AV71</f>
        <v>216857.58</v>
      </c>
      <c r="AX71" s="73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6"/>
      <c r="BJ71" s="64">
        <v>0</v>
      </c>
      <c r="BK71" s="101">
        <v>0</v>
      </c>
      <c r="BM71" s="107" t="s">
        <v>11</v>
      </c>
    </row>
    <row r="72" spans="2:65" s="34" customFormat="1" ht="18.600000000000001" customHeight="1" x14ac:dyDescent="0.25">
      <c r="B72" s="253"/>
      <c r="C72" s="177"/>
      <c r="D72" s="149"/>
      <c r="E72" s="149"/>
      <c r="F72" s="7"/>
      <c r="G72" s="255"/>
      <c r="H72" s="77"/>
      <c r="I72" s="152"/>
      <c r="J72" s="154"/>
      <c r="K72" s="156"/>
      <c r="L72" s="77"/>
      <c r="M72" s="157"/>
      <c r="N72" s="171"/>
      <c r="O72" s="257"/>
      <c r="P72" s="6"/>
      <c r="Q72" s="175"/>
      <c r="R72" s="216"/>
      <c r="S72" s="82" t="s">
        <v>27</v>
      </c>
      <c r="T72" s="50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45"/>
      <c r="AF72" s="66">
        <v>0</v>
      </c>
      <c r="AG72" s="226"/>
      <c r="AH72" s="50"/>
      <c r="AI72" s="29"/>
      <c r="AJ72" s="29"/>
      <c r="AK72" s="29"/>
      <c r="AL72" s="29"/>
      <c r="AM72" s="29">
        <v>1</v>
      </c>
      <c r="AN72" s="29"/>
      <c r="AO72" s="29"/>
      <c r="AP72" s="29"/>
      <c r="AQ72" s="29"/>
      <c r="AR72" s="29"/>
      <c r="AS72" s="45"/>
      <c r="AT72" s="46">
        <f t="shared" ref="AT72" si="96">SUM(AH72:AS72)</f>
        <v>1</v>
      </c>
      <c r="AU72" s="47">
        <f>AT72*(G71)</f>
        <v>216857.58</v>
      </c>
      <c r="AV72" s="46">
        <f>Q71+SUM(AH72:AS72)</f>
        <v>1</v>
      </c>
      <c r="AW72" s="47">
        <f>AW71*AV72</f>
        <v>216857.58</v>
      </c>
      <c r="AX72" s="50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45"/>
      <c r="BJ72" s="66">
        <v>0</v>
      </c>
      <c r="BK72" s="223"/>
      <c r="BM72" s="148"/>
    </row>
    <row r="73" spans="2:65" ht="6.95" customHeight="1" x14ac:dyDescent="0.2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</row>
    <row r="74" spans="2:65" x14ac:dyDescent="0.25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39"/>
    </row>
    <row r="75" spans="2:65" x14ac:dyDescent="0.25">
      <c r="R75" s="87"/>
    </row>
    <row r="77" spans="2:65" x14ac:dyDescent="0.25">
      <c r="G77" s="87"/>
      <c r="R77" s="97"/>
    </row>
    <row r="78" spans="2:65" x14ac:dyDescent="0.25">
      <c r="G78" s="87"/>
      <c r="R78" s="97"/>
    </row>
    <row r="79" spans="2:65" s="74" customFormat="1" x14ac:dyDescent="0.25">
      <c r="BM79" s="38"/>
    </row>
    <row r="80" spans="2:65" s="74" customFormat="1" x14ac:dyDescent="0.25">
      <c r="BM80" s="38"/>
    </row>
    <row r="81" spans="2:65" s="74" customFormat="1" x14ac:dyDescent="0.25">
      <c r="BM81" s="38"/>
    </row>
    <row r="88" spans="2:65" x14ac:dyDescent="0.25">
      <c r="B88" s="74" t="s">
        <v>131</v>
      </c>
    </row>
    <row r="89" spans="2:65" x14ac:dyDescent="0.25">
      <c r="BM89" s="40"/>
    </row>
  </sheetData>
  <sheetProtection algorithmName="SHA-512" hashValue="Lhv/FOsdP25NSEpnZ3iYUBFFkzOWxWhnQPoyxF9ZbdbHPg2/mxyUV1DiOUTbtLuDwFgYNjjkMIedQsJIVBruPA==" saltValue="5ibyOrb0SaWshqKS8pSu3A==" spinCount="100000" sheet="1" objects="1" scenarios="1"/>
  <dataConsolidate/>
  <mergeCells count="538">
    <mergeCell ref="E61:E62"/>
    <mergeCell ref="G61:G62"/>
    <mergeCell ref="I61:I62"/>
    <mergeCell ref="B65:B66"/>
    <mergeCell ref="C65:C66"/>
    <mergeCell ref="D65:D66"/>
    <mergeCell ref="E65:E66"/>
    <mergeCell ref="G65:G66"/>
    <mergeCell ref="I65:I66"/>
    <mergeCell ref="B63:B64"/>
    <mergeCell ref="C63:C64"/>
    <mergeCell ref="D63:D64"/>
    <mergeCell ref="E63:E64"/>
    <mergeCell ref="G63:G64"/>
    <mergeCell ref="I63:I64"/>
    <mergeCell ref="BM57:BM58"/>
    <mergeCell ref="B59:B60"/>
    <mergeCell ref="C59:C60"/>
    <mergeCell ref="D59:D60"/>
    <mergeCell ref="E59:E60"/>
    <mergeCell ref="G59:G60"/>
    <mergeCell ref="I59:I60"/>
    <mergeCell ref="J59:J60"/>
    <mergeCell ref="K59:K60"/>
    <mergeCell ref="M59:M60"/>
    <mergeCell ref="N59:N60"/>
    <mergeCell ref="O59:O60"/>
    <mergeCell ref="Q59:Q60"/>
    <mergeCell ref="R59:R60"/>
    <mergeCell ref="AG59:AG60"/>
    <mergeCell ref="BK59:BK60"/>
    <mergeCell ref="BM59:BM60"/>
    <mergeCell ref="B57:B58"/>
    <mergeCell ref="C57:C58"/>
    <mergeCell ref="D57:D58"/>
    <mergeCell ref="E57:E58"/>
    <mergeCell ref="N51:N52"/>
    <mergeCell ref="K51:K52"/>
    <mergeCell ref="D55:D56"/>
    <mergeCell ref="E55:E56"/>
    <mergeCell ref="O57:O58"/>
    <mergeCell ref="Q49:Q50"/>
    <mergeCell ref="R49:R50"/>
    <mergeCell ref="AG49:AG50"/>
    <mergeCell ref="BK49:BK50"/>
    <mergeCell ref="G51:G52"/>
    <mergeCell ref="G53:G54"/>
    <mergeCell ref="I51:I52"/>
    <mergeCell ref="G55:G56"/>
    <mergeCell ref="O51:O52"/>
    <mergeCell ref="J51:J52"/>
    <mergeCell ref="R57:R58"/>
    <mergeCell ref="AG57:AG58"/>
    <mergeCell ref="BK57:BK58"/>
    <mergeCell ref="B47:B48"/>
    <mergeCell ref="C47:C48"/>
    <mergeCell ref="D47:D48"/>
    <mergeCell ref="E47:E48"/>
    <mergeCell ref="G47:G48"/>
    <mergeCell ref="BM49:BM50"/>
    <mergeCell ref="B49:B50"/>
    <mergeCell ref="N49:N50"/>
    <mergeCell ref="O49:O50"/>
    <mergeCell ref="N47:N48"/>
    <mergeCell ref="O47:O48"/>
    <mergeCell ref="C49:C50"/>
    <mergeCell ref="D49:D50"/>
    <mergeCell ref="E49:E50"/>
    <mergeCell ref="G49:G50"/>
    <mergeCell ref="I49:I50"/>
    <mergeCell ref="J49:J50"/>
    <mergeCell ref="K49:K50"/>
    <mergeCell ref="M49:M50"/>
    <mergeCell ref="S47:S48"/>
    <mergeCell ref="BM47:BM48"/>
    <mergeCell ref="I47:I48"/>
    <mergeCell ref="J47:J48"/>
    <mergeCell ref="K47:K48"/>
    <mergeCell ref="N45:N46"/>
    <mergeCell ref="BM43:BM44"/>
    <mergeCell ref="B41:B42"/>
    <mergeCell ref="C41:C42"/>
    <mergeCell ref="Q45:Q46"/>
    <mergeCell ref="R45:R46"/>
    <mergeCell ref="AG45:AG46"/>
    <mergeCell ref="BK45:BK46"/>
    <mergeCell ref="BM45:BM46"/>
    <mergeCell ref="B43:B44"/>
    <mergeCell ref="C43:C44"/>
    <mergeCell ref="D43:D44"/>
    <mergeCell ref="E43:E44"/>
    <mergeCell ref="G43:G44"/>
    <mergeCell ref="I43:I44"/>
    <mergeCell ref="J43:J44"/>
    <mergeCell ref="K43:K44"/>
    <mergeCell ref="M43:M44"/>
    <mergeCell ref="B45:B46"/>
    <mergeCell ref="C45:C46"/>
    <mergeCell ref="D45:D46"/>
    <mergeCell ref="E45:E46"/>
    <mergeCell ref="BK37:BK38"/>
    <mergeCell ref="BM37:BM38"/>
    <mergeCell ref="N39:N40"/>
    <mergeCell ref="O39:O40"/>
    <mergeCell ref="Q39:Q40"/>
    <mergeCell ref="R39:R40"/>
    <mergeCell ref="S39:S40"/>
    <mergeCell ref="BM39:BM40"/>
    <mergeCell ref="N41:N42"/>
    <mergeCell ref="O41:O42"/>
    <mergeCell ref="Q41:Q42"/>
    <mergeCell ref="R41:R42"/>
    <mergeCell ref="AG41:AG42"/>
    <mergeCell ref="BK41:BK42"/>
    <mergeCell ref="BM41:BM42"/>
    <mergeCell ref="N37:N38"/>
    <mergeCell ref="O37:O38"/>
    <mergeCell ref="Q37:Q38"/>
    <mergeCell ref="R37:R38"/>
    <mergeCell ref="AG37:AG38"/>
    <mergeCell ref="BM31:BM32"/>
    <mergeCell ref="BK33:BK34"/>
    <mergeCell ref="BM33:BM34"/>
    <mergeCell ref="B35:B36"/>
    <mergeCell ref="C35:C36"/>
    <mergeCell ref="D35:D36"/>
    <mergeCell ref="E35:E36"/>
    <mergeCell ref="G35:G36"/>
    <mergeCell ref="I35:I36"/>
    <mergeCell ref="J35:J36"/>
    <mergeCell ref="K35:K36"/>
    <mergeCell ref="M35:M36"/>
    <mergeCell ref="N35:N36"/>
    <mergeCell ref="O35:O36"/>
    <mergeCell ref="Q35:Q36"/>
    <mergeCell ref="R35:R36"/>
    <mergeCell ref="S35:S36"/>
    <mergeCell ref="BM35:BM36"/>
    <mergeCell ref="N31:N32"/>
    <mergeCell ref="O31:O32"/>
    <mergeCell ref="Q31:Q32"/>
    <mergeCell ref="R31:R32"/>
    <mergeCell ref="B33:B34"/>
    <mergeCell ref="N33:N34"/>
    <mergeCell ref="O69:O70"/>
    <mergeCell ref="Q69:Q70"/>
    <mergeCell ref="R69:R70"/>
    <mergeCell ref="BM69:BM70"/>
    <mergeCell ref="B71:B72"/>
    <mergeCell ref="C71:C72"/>
    <mergeCell ref="D71:D72"/>
    <mergeCell ref="E71:E72"/>
    <mergeCell ref="G71:G72"/>
    <mergeCell ref="I71:I72"/>
    <mergeCell ref="J71:J72"/>
    <mergeCell ref="K71:K72"/>
    <mergeCell ref="M71:M72"/>
    <mergeCell ref="N71:N72"/>
    <mergeCell ref="O71:O72"/>
    <mergeCell ref="Q71:Q72"/>
    <mergeCell ref="R71:R72"/>
    <mergeCell ref="AG71:AG72"/>
    <mergeCell ref="BK71:BK72"/>
    <mergeCell ref="BM71:BM72"/>
    <mergeCell ref="B69:B70"/>
    <mergeCell ref="C69:C70"/>
    <mergeCell ref="D69:D70"/>
    <mergeCell ref="E69:E70"/>
    <mergeCell ref="G69:G70"/>
    <mergeCell ref="I69:I70"/>
    <mergeCell ref="J69:J70"/>
    <mergeCell ref="K69:K70"/>
    <mergeCell ref="M69:M70"/>
    <mergeCell ref="N69:N70"/>
    <mergeCell ref="N57:N58"/>
    <mergeCell ref="N61:N62"/>
    <mergeCell ref="G57:G58"/>
    <mergeCell ref="I57:I58"/>
    <mergeCell ref="J57:J58"/>
    <mergeCell ref="K57:K58"/>
    <mergeCell ref="M57:M58"/>
    <mergeCell ref="B74:P74"/>
    <mergeCell ref="BK53:BK54"/>
    <mergeCell ref="BK61:BK62"/>
    <mergeCell ref="BK63:BK64"/>
    <mergeCell ref="BK65:BK66"/>
    <mergeCell ref="BK67:BK68"/>
    <mergeCell ref="M63:M64"/>
    <mergeCell ref="N63:N64"/>
    <mergeCell ref="O63:O64"/>
    <mergeCell ref="Q63:Q64"/>
    <mergeCell ref="B67:B68"/>
    <mergeCell ref="C67:C68"/>
    <mergeCell ref="D67:D68"/>
    <mergeCell ref="E67:E68"/>
    <mergeCell ref="G67:G68"/>
    <mergeCell ref="I67:I68"/>
    <mergeCell ref="B61:B62"/>
    <mergeCell ref="C61:C62"/>
    <mergeCell ref="I53:I54"/>
    <mergeCell ref="D61:D62"/>
    <mergeCell ref="R61:R62"/>
    <mergeCell ref="J63:J64"/>
    <mergeCell ref="K63:K64"/>
    <mergeCell ref="O61:O62"/>
    <mergeCell ref="BM67:BM68"/>
    <mergeCell ref="AG67:AG68"/>
    <mergeCell ref="BM63:BM64"/>
    <mergeCell ref="Q65:Q66"/>
    <mergeCell ref="R65:R66"/>
    <mergeCell ref="BM65:BM66"/>
    <mergeCell ref="AG61:AG62"/>
    <mergeCell ref="AG63:AG64"/>
    <mergeCell ref="AG65:AG66"/>
    <mergeCell ref="AT6:AU6"/>
    <mergeCell ref="AV6:AW6"/>
    <mergeCell ref="R55:R56"/>
    <mergeCell ref="O67:O68"/>
    <mergeCell ref="O65:O66"/>
    <mergeCell ref="N65:N66"/>
    <mergeCell ref="J67:J68"/>
    <mergeCell ref="K67:K68"/>
    <mergeCell ref="M67:M68"/>
    <mergeCell ref="N67:N68"/>
    <mergeCell ref="Q67:Q68"/>
    <mergeCell ref="R67:R68"/>
    <mergeCell ref="J65:J66"/>
    <mergeCell ref="K65:K66"/>
    <mergeCell ref="M65:M66"/>
    <mergeCell ref="Q61:Q62"/>
    <mergeCell ref="R63:R64"/>
    <mergeCell ref="N43:N44"/>
    <mergeCell ref="O43:O44"/>
    <mergeCell ref="Q43:Q44"/>
    <mergeCell ref="R43:R44"/>
    <mergeCell ref="S43:S44"/>
    <mergeCell ref="Q47:Q48"/>
    <mergeCell ref="R47:R48"/>
    <mergeCell ref="BM5:BM6"/>
    <mergeCell ref="R25:R26"/>
    <mergeCell ref="S25:S26"/>
    <mergeCell ref="R29:R30"/>
    <mergeCell ref="BM61:BM62"/>
    <mergeCell ref="R51:R52"/>
    <mergeCell ref="R53:R54"/>
    <mergeCell ref="BM55:BM56"/>
    <mergeCell ref="BM51:BM52"/>
    <mergeCell ref="BM53:BM54"/>
    <mergeCell ref="BM25:BM26"/>
    <mergeCell ref="BM29:BM30"/>
    <mergeCell ref="BK29:BK30"/>
    <mergeCell ref="BJ5:BJ6"/>
    <mergeCell ref="BK5:BK6"/>
    <mergeCell ref="AG53:AG54"/>
    <mergeCell ref="T5:AE5"/>
    <mergeCell ref="AF5:AF6"/>
    <mergeCell ref="AG5:AG6"/>
    <mergeCell ref="AX5:BI5"/>
    <mergeCell ref="AT5:AW5"/>
    <mergeCell ref="AG29:AG30"/>
    <mergeCell ref="AG33:AG34"/>
    <mergeCell ref="AG19:AG20"/>
    <mergeCell ref="B5:B6"/>
    <mergeCell ref="C5:C6"/>
    <mergeCell ref="S5:S6"/>
    <mergeCell ref="D5:D6"/>
    <mergeCell ref="E5:E6"/>
    <mergeCell ref="B15:B16"/>
    <mergeCell ref="R33:R34"/>
    <mergeCell ref="B39:B40"/>
    <mergeCell ref="C39:C40"/>
    <mergeCell ref="D39:D40"/>
    <mergeCell ref="E39:E40"/>
    <mergeCell ref="G39:G40"/>
    <mergeCell ref="B25:B26"/>
    <mergeCell ref="C25:C26"/>
    <mergeCell ref="N25:N26"/>
    <mergeCell ref="O25:O26"/>
    <mergeCell ref="Q25:Q26"/>
    <mergeCell ref="B29:B30"/>
    <mergeCell ref="E25:E26"/>
    <mergeCell ref="G25:G26"/>
    <mergeCell ref="I25:I26"/>
    <mergeCell ref="J25:J26"/>
    <mergeCell ref="K25:K26"/>
    <mergeCell ref="C33:C34"/>
    <mergeCell ref="B53:B54"/>
    <mergeCell ref="C53:C54"/>
    <mergeCell ref="D33:D34"/>
    <mergeCell ref="S31:S32"/>
    <mergeCell ref="I37:I38"/>
    <mergeCell ref="J37:J38"/>
    <mergeCell ref="K37:K38"/>
    <mergeCell ref="M37:M38"/>
    <mergeCell ref="J61:J62"/>
    <mergeCell ref="K61:K62"/>
    <mergeCell ref="M61:M62"/>
    <mergeCell ref="Q57:Q58"/>
    <mergeCell ref="J31:J32"/>
    <mergeCell ref="K31:K32"/>
    <mergeCell ref="M31:M32"/>
    <mergeCell ref="O33:O34"/>
    <mergeCell ref="K41:K42"/>
    <mergeCell ref="M41:M42"/>
    <mergeCell ref="O45:O46"/>
    <mergeCell ref="G45:G46"/>
    <mergeCell ref="I45:I46"/>
    <mergeCell ref="J45:J46"/>
    <mergeCell ref="K45:K46"/>
    <mergeCell ref="M45:M46"/>
    <mergeCell ref="M39:M40"/>
    <mergeCell ref="D41:D42"/>
    <mergeCell ref="E41:E42"/>
    <mergeCell ref="G41:G42"/>
    <mergeCell ref="I41:I42"/>
    <mergeCell ref="J53:J54"/>
    <mergeCell ref="K53:K54"/>
    <mergeCell ref="M53:M54"/>
    <mergeCell ref="I55:I56"/>
    <mergeCell ref="J55:J56"/>
    <mergeCell ref="K55:K56"/>
    <mergeCell ref="M55:M56"/>
    <mergeCell ref="J41:J42"/>
    <mergeCell ref="M47:M48"/>
    <mergeCell ref="B37:B38"/>
    <mergeCell ref="C37:C38"/>
    <mergeCell ref="D37:D38"/>
    <mergeCell ref="E37:E38"/>
    <mergeCell ref="Q53:Q54"/>
    <mergeCell ref="N53:N54"/>
    <mergeCell ref="O53:O54"/>
    <mergeCell ref="N55:N56"/>
    <mergeCell ref="O55:O56"/>
    <mergeCell ref="Q55:Q56"/>
    <mergeCell ref="Q51:Q52"/>
    <mergeCell ref="G37:G38"/>
    <mergeCell ref="B51:B52"/>
    <mergeCell ref="C51:C52"/>
    <mergeCell ref="M51:M52"/>
    <mergeCell ref="D53:D54"/>
    <mergeCell ref="E53:E54"/>
    <mergeCell ref="D51:D52"/>
    <mergeCell ref="E51:E52"/>
    <mergeCell ref="B55:B56"/>
    <mergeCell ref="C55:C56"/>
    <mergeCell ref="I39:I40"/>
    <mergeCell ref="J39:J40"/>
    <mergeCell ref="K39:K40"/>
    <mergeCell ref="M25:M26"/>
    <mergeCell ref="D25:D26"/>
    <mergeCell ref="B31:B32"/>
    <mergeCell ref="C31:C32"/>
    <mergeCell ref="D31:D32"/>
    <mergeCell ref="E31:E32"/>
    <mergeCell ref="G31:G32"/>
    <mergeCell ref="I31:I32"/>
    <mergeCell ref="Q33:Q34"/>
    <mergeCell ref="E33:E34"/>
    <mergeCell ref="G33:G34"/>
    <mergeCell ref="I33:I34"/>
    <mergeCell ref="J33:J34"/>
    <mergeCell ref="K33:K34"/>
    <mergeCell ref="M33:M34"/>
    <mergeCell ref="N27:N28"/>
    <mergeCell ref="O27:O28"/>
    <mergeCell ref="Q27:Q28"/>
    <mergeCell ref="D29:D30"/>
    <mergeCell ref="B7:B8"/>
    <mergeCell ref="C7:C8"/>
    <mergeCell ref="D7:D8"/>
    <mergeCell ref="E7:E8"/>
    <mergeCell ref="G7:G8"/>
    <mergeCell ref="N7:N8"/>
    <mergeCell ref="O7:O8"/>
    <mergeCell ref="C2:AW3"/>
    <mergeCell ref="E29:E30"/>
    <mergeCell ref="G29:G30"/>
    <mergeCell ref="I29:I30"/>
    <mergeCell ref="J29:J30"/>
    <mergeCell ref="K29:K30"/>
    <mergeCell ref="M29:M30"/>
    <mergeCell ref="Q5:R5"/>
    <mergeCell ref="G5:G6"/>
    <mergeCell ref="AH5:AS5"/>
    <mergeCell ref="I5:K5"/>
    <mergeCell ref="M5:N5"/>
    <mergeCell ref="O5:O6"/>
    <mergeCell ref="N29:N30"/>
    <mergeCell ref="O29:O30"/>
    <mergeCell ref="Q29:Q30"/>
    <mergeCell ref="C29:C30"/>
    <mergeCell ref="J19:J20"/>
    <mergeCell ref="K19:K20"/>
    <mergeCell ref="M19:M20"/>
    <mergeCell ref="B11:B12"/>
    <mergeCell ref="C11:C12"/>
    <mergeCell ref="D11:D12"/>
    <mergeCell ref="E11:E12"/>
    <mergeCell ref="G11:G12"/>
    <mergeCell ref="I11:I12"/>
    <mergeCell ref="J11:J12"/>
    <mergeCell ref="K11:K12"/>
    <mergeCell ref="M11:M12"/>
    <mergeCell ref="B19:B20"/>
    <mergeCell ref="C19:C20"/>
    <mergeCell ref="D19:D20"/>
    <mergeCell ref="E19:E20"/>
    <mergeCell ref="G19:G20"/>
    <mergeCell ref="I19:I20"/>
    <mergeCell ref="B13:B14"/>
    <mergeCell ref="C13:C14"/>
    <mergeCell ref="D13:D14"/>
    <mergeCell ref="E13:E14"/>
    <mergeCell ref="G13:G14"/>
    <mergeCell ref="I13:I14"/>
    <mergeCell ref="BM19:BM20"/>
    <mergeCell ref="Q7:Q8"/>
    <mergeCell ref="R7:R8"/>
    <mergeCell ref="S7:S8"/>
    <mergeCell ref="I7:I8"/>
    <mergeCell ref="J7:J8"/>
    <mergeCell ref="K7:K8"/>
    <mergeCell ref="M7:M8"/>
    <mergeCell ref="I15:I16"/>
    <mergeCell ref="J15:J16"/>
    <mergeCell ref="K15:K16"/>
    <mergeCell ref="M15:M16"/>
    <mergeCell ref="N15:N16"/>
    <mergeCell ref="O15:O16"/>
    <mergeCell ref="Q15:Q16"/>
    <mergeCell ref="R15:R16"/>
    <mergeCell ref="BM7:BM8"/>
    <mergeCell ref="N11:N12"/>
    <mergeCell ref="O11:O12"/>
    <mergeCell ref="Q11:Q12"/>
    <mergeCell ref="R11:R12"/>
    <mergeCell ref="AG11:AG12"/>
    <mergeCell ref="BK11:BK12"/>
    <mergeCell ref="AG15:AG16"/>
    <mergeCell ref="BM21:BM22"/>
    <mergeCell ref="B23:B24"/>
    <mergeCell ref="C23:C24"/>
    <mergeCell ref="D23:D24"/>
    <mergeCell ref="E23:E24"/>
    <mergeCell ref="G23:G24"/>
    <mergeCell ref="I23:I24"/>
    <mergeCell ref="BK23:BK24"/>
    <mergeCell ref="B21:B22"/>
    <mergeCell ref="C21:C22"/>
    <mergeCell ref="D21:D22"/>
    <mergeCell ref="E21:E22"/>
    <mergeCell ref="G21:G22"/>
    <mergeCell ref="I21:I22"/>
    <mergeCell ref="J21:J22"/>
    <mergeCell ref="K21:K22"/>
    <mergeCell ref="M21:M22"/>
    <mergeCell ref="BM23:BM24"/>
    <mergeCell ref="J23:J24"/>
    <mergeCell ref="K23:K24"/>
    <mergeCell ref="M23:M24"/>
    <mergeCell ref="N23:N24"/>
    <mergeCell ref="O23:O24"/>
    <mergeCell ref="Q23:Q24"/>
    <mergeCell ref="R23:R24"/>
    <mergeCell ref="AG23:AG24"/>
    <mergeCell ref="BK15:BK16"/>
    <mergeCell ref="N21:N22"/>
    <mergeCell ref="O21:O22"/>
    <mergeCell ref="Q21:Q22"/>
    <mergeCell ref="R21:R22"/>
    <mergeCell ref="AG21:AG22"/>
    <mergeCell ref="BK21:BK22"/>
    <mergeCell ref="BK19:BK20"/>
    <mergeCell ref="R19:R20"/>
    <mergeCell ref="N19:N20"/>
    <mergeCell ref="O19:O20"/>
    <mergeCell ref="Q19:Q20"/>
    <mergeCell ref="BM15:BM16"/>
    <mergeCell ref="B17:B18"/>
    <mergeCell ref="C17:C18"/>
    <mergeCell ref="D17:D18"/>
    <mergeCell ref="E17:E18"/>
    <mergeCell ref="G17:G18"/>
    <mergeCell ref="I17:I18"/>
    <mergeCell ref="J17:J18"/>
    <mergeCell ref="K17:K18"/>
    <mergeCell ref="M17:M18"/>
    <mergeCell ref="N17:N18"/>
    <mergeCell ref="O17:O18"/>
    <mergeCell ref="Q17:Q18"/>
    <mergeCell ref="R17:R18"/>
    <mergeCell ref="AG17:AG18"/>
    <mergeCell ref="BK17:BK18"/>
    <mergeCell ref="BM17:BM18"/>
    <mergeCell ref="E15:E16"/>
    <mergeCell ref="G15:G16"/>
    <mergeCell ref="C15:C16"/>
    <mergeCell ref="D15:D16"/>
    <mergeCell ref="B9:B10"/>
    <mergeCell ref="C9:C10"/>
    <mergeCell ref="D9:D10"/>
    <mergeCell ref="E9:E10"/>
    <mergeCell ref="G9:G10"/>
    <mergeCell ref="I9:I10"/>
    <mergeCell ref="J9:J10"/>
    <mergeCell ref="K9:K10"/>
    <mergeCell ref="M9:M10"/>
    <mergeCell ref="J13:J14"/>
    <mergeCell ref="K13:K14"/>
    <mergeCell ref="M13:M14"/>
    <mergeCell ref="BM13:BM14"/>
    <mergeCell ref="N9:N10"/>
    <mergeCell ref="O9:O10"/>
    <mergeCell ref="Q9:Q10"/>
    <mergeCell ref="R9:R10"/>
    <mergeCell ref="AG9:AG10"/>
    <mergeCell ref="BK9:BK10"/>
    <mergeCell ref="BM9:BM10"/>
    <mergeCell ref="N13:N14"/>
    <mergeCell ref="O13:O14"/>
    <mergeCell ref="Q13:Q14"/>
    <mergeCell ref="R13:R14"/>
    <mergeCell ref="AG13:AG14"/>
    <mergeCell ref="BK13:BK14"/>
    <mergeCell ref="BM11:BM12"/>
    <mergeCell ref="R27:R28"/>
    <mergeCell ref="AG27:AG28"/>
    <mergeCell ref="BK27:BK28"/>
    <mergeCell ref="BM27:BM28"/>
    <mergeCell ref="B27:B28"/>
    <mergeCell ref="C27:C28"/>
    <mergeCell ref="D27:D28"/>
    <mergeCell ref="E27:E28"/>
    <mergeCell ref="G27:G28"/>
    <mergeCell ref="I27:I28"/>
    <mergeCell ref="J27:J28"/>
    <mergeCell ref="K27:K28"/>
    <mergeCell ref="M27:M28"/>
  </mergeCells>
  <conditionalFormatting sqref="BM53 BM51 BM61:BM68">
    <cfRule type="cellIs" dxfId="186" priority="534" operator="equal">
      <formula>"Em andamento"</formula>
    </cfRule>
    <cfRule type="cellIs" dxfId="185" priority="535" operator="equal">
      <formula>"Concluída"</formula>
    </cfRule>
  </conditionalFormatting>
  <conditionalFormatting sqref="BM55:BM56">
    <cfRule type="cellIs" dxfId="184" priority="496" operator="equal">
      <formula>"Em andamento"</formula>
    </cfRule>
    <cfRule type="cellIs" dxfId="183" priority="497" operator="equal">
      <formula>"Concluída"</formula>
    </cfRule>
  </conditionalFormatting>
  <conditionalFormatting sqref="BM25:BM26">
    <cfRule type="cellIs" dxfId="182" priority="506" operator="equal">
      <formula>"Em andamento"</formula>
    </cfRule>
    <cfRule type="cellIs" dxfId="181" priority="507" operator="equal">
      <formula>"Concluída"</formula>
    </cfRule>
  </conditionalFormatting>
  <conditionalFormatting sqref="BM29:BM30">
    <cfRule type="cellIs" dxfId="180" priority="486" operator="equal">
      <formula>"Em andamento"</formula>
    </cfRule>
    <cfRule type="cellIs" dxfId="179" priority="487" operator="equal">
      <formula>"Concluída"</formula>
    </cfRule>
  </conditionalFormatting>
  <conditionalFormatting sqref="I25:I26 I51:I56 I61:I68 I29:I30">
    <cfRule type="cellIs" dxfId="178" priority="462" operator="equal">
      <formula>"Aprovado"</formula>
    </cfRule>
  </conditionalFormatting>
  <conditionalFormatting sqref="I25:I26 I51:I56 I61:I68 I29:I30">
    <cfRule type="cellIs" dxfId="177" priority="461" operator="equal">
      <formula>"Não se aplica"</formula>
    </cfRule>
  </conditionalFormatting>
  <conditionalFormatting sqref="J25:J26 J51:J56 J61:J68 J29:J30">
    <cfRule type="cellIs" dxfId="176" priority="459" operator="equal">
      <formula>"Não se aplica"</formula>
    </cfRule>
    <cfRule type="cellIs" dxfId="175" priority="460" operator="equal">
      <formula>"Licenciada"</formula>
    </cfRule>
  </conditionalFormatting>
  <conditionalFormatting sqref="K25:K26 K51:K56 K61:K68 K29:K30">
    <cfRule type="cellIs" dxfId="174" priority="457" operator="equal">
      <formula>"Não se aplica"</formula>
    </cfRule>
    <cfRule type="cellIs" dxfId="173" priority="458" operator="equal">
      <formula>"Publicado"</formula>
    </cfRule>
  </conditionalFormatting>
  <conditionalFormatting sqref="M25:N26 M51:N56 M61:N62 M29:N30">
    <cfRule type="cellIs" dxfId="172" priority="618" operator="equal">
      <formula>#REF!</formula>
    </cfRule>
  </conditionalFormatting>
  <conditionalFormatting sqref="M63:N68">
    <cfRule type="cellIs" dxfId="171" priority="260" operator="equal">
      <formula>#REF!</formula>
    </cfRule>
  </conditionalFormatting>
  <conditionalFormatting sqref="BM71 BM69">
    <cfRule type="cellIs" dxfId="170" priority="257" operator="equal">
      <formula>"Em andamento"</formula>
    </cfRule>
    <cfRule type="cellIs" dxfId="169" priority="258" operator="equal">
      <formula>"Concluída"</formula>
    </cfRule>
  </conditionalFormatting>
  <conditionalFormatting sqref="I69:I72">
    <cfRule type="cellIs" dxfId="168" priority="256" operator="equal">
      <formula>"Aprovado"</formula>
    </cfRule>
  </conditionalFormatting>
  <conditionalFormatting sqref="I69:I72">
    <cfRule type="cellIs" dxfId="167" priority="255" operator="equal">
      <formula>"Não se aplica"</formula>
    </cfRule>
  </conditionalFormatting>
  <conditionalFormatting sqref="J69:J72">
    <cfRule type="cellIs" dxfId="166" priority="253" operator="equal">
      <formula>"Não se aplica"</formula>
    </cfRule>
    <cfRule type="cellIs" dxfId="165" priority="254" operator="equal">
      <formula>"Licenciada"</formula>
    </cfRule>
  </conditionalFormatting>
  <conditionalFormatting sqref="K69:K72">
    <cfRule type="cellIs" dxfId="164" priority="251" operator="equal">
      <formula>"Não se aplica"</formula>
    </cfRule>
    <cfRule type="cellIs" dxfId="163" priority="252" operator="equal">
      <formula>"Publicado"</formula>
    </cfRule>
  </conditionalFormatting>
  <conditionalFormatting sqref="M69:N72">
    <cfRule type="cellIs" dxfId="162" priority="259" operator="equal">
      <formula>#REF!</formula>
    </cfRule>
  </conditionalFormatting>
  <conditionalFormatting sqref="BM7:BM8">
    <cfRule type="cellIs" dxfId="161" priority="248" operator="equal">
      <formula>"Em andamento"</formula>
    </cfRule>
    <cfRule type="cellIs" dxfId="160" priority="249" operator="equal">
      <formula>"Concluída"</formula>
    </cfRule>
  </conditionalFormatting>
  <conditionalFormatting sqref="BM11:BM12">
    <cfRule type="cellIs" dxfId="159" priority="246" operator="equal">
      <formula>"Em andamento"</formula>
    </cfRule>
    <cfRule type="cellIs" dxfId="158" priority="247" operator="equal">
      <formula>"Concluída"</formula>
    </cfRule>
  </conditionalFormatting>
  <conditionalFormatting sqref="I7:I8 I11:I12">
    <cfRule type="cellIs" dxfId="157" priority="245" operator="equal">
      <formula>"Aprovado"</formula>
    </cfRule>
  </conditionalFormatting>
  <conditionalFormatting sqref="I7:I8 I11:I12">
    <cfRule type="cellIs" dxfId="156" priority="244" operator="equal">
      <formula>"Não se aplica"</formula>
    </cfRule>
  </conditionalFormatting>
  <conditionalFormatting sqref="J7:J8 J11:J12">
    <cfRule type="cellIs" dxfId="155" priority="242" operator="equal">
      <formula>"Não se aplica"</formula>
    </cfRule>
    <cfRule type="cellIs" dxfId="154" priority="243" operator="equal">
      <formula>"Licenciada"</formula>
    </cfRule>
  </conditionalFormatting>
  <conditionalFormatting sqref="K7:K8 K11:K12">
    <cfRule type="cellIs" dxfId="153" priority="240" operator="equal">
      <formula>"Não se aplica"</formula>
    </cfRule>
    <cfRule type="cellIs" dxfId="152" priority="241" operator="equal">
      <formula>"Publicado"</formula>
    </cfRule>
  </conditionalFormatting>
  <conditionalFormatting sqref="M7:N8 M11:N12">
    <cfRule type="cellIs" dxfId="151" priority="250" operator="equal">
      <formula>#REF!</formula>
    </cfRule>
  </conditionalFormatting>
  <conditionalFormatting sqref="K19:K20">
    <cfRule type="cellIs" dxfId="150" priority="213" operator="equal">
      <formula>"Não se aplica"</formula>
    </cfRule>
    <cfRule type="cellIs" dxfId="149" priority="214" operator="equal">
      <formula>"Publicado"</formula>
    </cfRule>
  </conditionalFormatting>
  <conditionalFormatting sqref="BM19:BM20">
    <cfRule type="cellIs" dxfId="148" priority="219" operator="equal">
      <formula>"Em andamento"</formula>
    </cfRule>
    <cfRule type="cellIs" dxfId="147" priority="220" operator="equal">
      <formula>"Concluída"</formula>
    </cfRule>
  </conditionalFormatting>
  <conditionalFormatting sqref="I19:I20">
    <cfRule type="cellIs" dxfId="146" priority="218" operator="equal">
      <formula>"Aprovado"</formula>
    </cfRule>
  </conditionalFormatting>
  <conditionalFormatting sqref="I19:I20">
    <cfRule type="cellIs" dxfId="145" priority="217" operator="equal">
      <formula>"Não se aplica"</formula>
    </cfRule>
  </conditionalFormatting>
  <conditionalFormatting sqref="J19:J20">
    <cfRule type="cellIs" dxfId="144" priority="215" operator="equal">
      <formula>"Não se aplica"</formula>
    </cfRule>
    <cfRule type="cellIs" dxfId="143" priority="216" operator="equal">
      <formula>"Licenciada"</formula>
    </cfRule>
  </conditionalFormatting>
  <conditionalFormatting sqref="M19:N20">
    <cfRule type="cellIs" dxfId="142" priority="221" operator="equal">
      <formula>#REF!</formula>
    </cfRule>
  </conditionalFormatting>
  <conditionalFormatting sqref="K21:K22">
    <cfRule type="cellIs" dxfId="141" priority="195" operator="equal">
      <formula>"Não se aplica"</formula>
    </cfRule>
    <cfRule type="cellIs" dxfId="140" priority="196" operator="equal">
      <formula>"Publicado"</formula>
    </cfRule>
  </conditionalFormatting>
  <conditionalFormatting sqref="K23:K24">
    <cfRule type="cellIs" dxfId="139" priority="186" operator="equal">
      <formula>"Não se aplica"</formula>
    </cfRule>
    <cfRule type="cellIs" dxfId="138" priority="187" operator="equal">
      <formula>"Publicado"</formula>
    </cfRule>
  </conditionalFormatting>
  <conditionalFormatting sqref="BM21:BM22">
    <cfRule type="cellIs" dxfId="137" priority="201" operator="equal">
      <formula>"Em andamento"</formula>
    </cfRule>
    <cfRule type="cellIs" dxfId="136" priority="202" operator="equal">
      <formula>"Concluída"</formula>
    </cfRule>
  </conditionalFormatting>
  <conditionalFormatting sqref="I21:I22">
    <cfRule type="cellIs" dxfId="135" priority="200" operator="equal">
      <formula>"Aprovado"</formula>
    </cfRule>
  </conditionalFormatting>
  <conditionalFormatting sqref="I21:I22">
    <cfRule type="cellIs" dxfId="134" priority="199" operator="equal">
      <formula>"Não se aplica"</formula>
    </cfRule>
  </conditionalFormatting>
  <conditionalFormatting sqref="J21:J22">
    <cfRule type="cellIs" dxfId="133" priority="197" operator="equal">
      <formula>"Não se aplica"</formula>
    </cfRule>
    <cfRule type="cellIs" dxfId="132" priority="198" operator="equal">
      <formula>"Licenciada"</formula>
    </cfRule>
  </conditionalFormatting>
  <conditionalFormatting sqref="M21:N22">
    <cfRule type="cellIs" dxfId="131" priority="203" operator="equal">
      <formula>#REF!</formula>
    </cfRule>
  </conditionalFormatting>
  <conditionalFormatting sqref="BM23:BM24">
    <cfRule type="cellIs" dxfId="130" priority="192" operator="equal">
      <formula>"Em andamento"</formula>
    </cfRule>
    <cfRule type="cellIs" dxfId="129" priority="193" operator="equal">
      <formula>"Concluída"</formula>
    </cfRule>
  </conditionalFormatting>
  <conditionalFormatting sqref="I23:I24">
    <cfRule type="cellIs" dxfId="128" priority="191" operator="equal">
      <formula>"Aprovado"</formula>
    </cfRule>
  </conditionalFormatting>
  <conditionalFormatting sqref="I23:I24">
    <cfRule type="cellIs" dxfId="127" priority="190" operator="equal">
      <formula>"Não se aplica"</formula>
    </cfRule>
  </conditionalFormatting>
  <conditionalFormatting sqref="J23:J24">
    <cfRule type="cellIs" dxfId="126" priority="188" operator="equal">
      <formula>"Não se aplica"</formula>
    </cfRule>
    <cfRule type="cellIs" dxfId="125" priority="189" operator="equal">
      <formula>"Licenciada"</formula>
    </cfRule>
  </conditionalFormatting>
  <conditionalFormatting sqref="M23:N24">
    <cfRule type="cellIs" dxfId="124" priority="194" operator="equal">
      <formula>#REF!</formula>
    </cfRule>
  </conditionalFormatting>
  <conditionalFormatting sqref="K15:K16">
    <cfRule type="cellIs" dxfId="123" priority="168" operator="equal">
      <formula>"Não se aplica"</formula>
    </cfRule>
    <cfRule type="cellIs" dxfId="122" priority="169" operator="equal">
      <formula>"Publicado"</formula>
    </cfRule>
  </conditionalFormatting>
  <conditionalFormatting sqref="K17:K18">
    <cfRule type="cellIs" dxfId="121" priority="159" operator="equal">
      <formula>"Não se aplica"</formula>
    </cfRule>
    <cfRule type="cellIs" dxfId="120" priority="160" operator="equal">
      <formula>"Publicado"</formula>
    </cfRule>
  </conditionalFormatting>
  <conditionalFormatting sqref="BM15:BM16">
    <cfRule type="cellIs" dxfId="119" priority="174" operator="equal">
      <formula>"Em andamento"</formula>
    </cfRule>
    <cfRule type="cellIs" dxfId="118" priority="175" operator="equal">
      <formula>"Concluída"</formula>
    </cfRule>
  </conditionalFormatting>
  <conditionalFormatting sqref="I15:I16">
    <cfRule type="cellIs" dxfId="117" priority="173" operator="equal">
      <formula>"Aprovado"</formula>
    </cfRule>
  </conditionalFormatting>
  <conditionalFormatting sqref="I15:I16">
    <cfRule type="cellIs" dxfId="116" priority="172" operator="equal">
      <formula>"Não se aplica"</formula>
    </cfRule>
  </conditionalFormatting>
  <conditionalFormatting sqref="J15:J16">
    <cfRule type="cellIs" dxfId="115" priority="170" operator="equal">
      <formula>"Não se aplica"</formula>
    </cfRule>
    <cfRule type="cellIs" dxfId="114" priority="171" operator="equal">
      <formula>"Licenciada"</formula>
    </cfRule>
  </conditionalFormatting>
  <conditionalFormatting sqref="M15:N16">
    <cfRule type="cellIs" dxfId="113" priority="176" operator="equal">
      <formula>#REF!</formula>
    </cfRule>
  </conditionalFormatting>
  <conditionalFormatting sqref="K9:K10">
    <cfRule type="cellIs" dxfId="112" priority="150" operator="equal">
      <formula>"Não se aplica"</formula>
    </cfRule>
    <cfRule type="cellIs" dxfId="111" priority="151" operator="equal">
      <formula>"Publicado"</formula>
    </cfRule>
  </conditionalFormatting>
  <conditionalFormatting sqref="BM17:BM18">
    <cfRule type="cellIs" dxfId="110" priority="165" operator="equal">
      <formula>"Em andamento"</formula>
    </cfRule>
    <cfRule type="cellIs" dxfId="109" priority="166" operator="equal">
      <formula>"Concluída"</formula>
    </cfRule>
  </conditionalFormatting>
  <conditionalFormatting sqref="I17:I18">
    <cfRule type="cellIs" dxfId="108" priority="164" operator="equal">
      <formula>"Aprovado"</formula>
    </cfRule>
  </conditionalFormatting>
  <conditionalFormatting sqref="I17:I18">
    <cfRule type="cellIs" dxfId="107" priority="163" operator="equal">
      <formula>"Não se aplica"</formula>
    </cfRule>
  </conditionalFormatting>
  <conditionalFormatting sqref="J17:J18">
    <cfRule type="cellIs" dxfId="106" priority="161" operator="equal">
      <formula>"Não se aplica"</formula>
    </cfRule>
    <cfRule type="cellIs" dxfId="105" priority="162" operator="equal">
      <formula>"Licenciada"</formula>
    </cfRule>
  </conditionalFormatting>
  <conditionalFormatting sqref="M17:N18">
    <cfRule type="cellIs" dxfId="104" priority="167" operator="equal">
      <formula>#REF!</formula>
    </cfRule>
  </conditionalFormatting>
  <conditionalFormatting sqref="BM9:BM10">
    <cfRule type="cellIs" dxfId="103" priority="156" operator="equal">
      <formula>"Em andamento"</formula>
    </cfRule>
    <cfRule type="cellIs" dxfId="102" priority="157" operator="equal">
      <formula>"Concluída"</formula>
    </cfRule>
  </conditionalFormatting>
  <conditionalFormatting sqref="I9:I10">
    <cfRule type="cellIs" dxfId="101" priority="155" operator="equal">
      <formula>"Aprovado"</formula>
    </cfRule>
  </conditionalFormatting>
  <conditionalFormatting sqref="I9:I10">
    <cfRule type="cellIs" dxfId="100" priority="154" operator="equal">
      <formula>"Não se aplica"</formula>
    </cfRule>
  </conditionalFormatting>
  <conditionalFormatting sqref="J9:J10">
    <cfRule type="cellIs" dxfId="99" priority="152" operator="equal">
      <formula>"Não se aplica"</formula>
    </cfRule>
    <cfRule type="cellIs" dxfId="98" priority="153" operator="equal">
      <formula>"Licenciada"</formula>
    </cfRule>
  </conditionalFormatting>
  <conditionalFormatting sqref="K13:K14">
    <cfRule type="cellIs" dxfId="97" priority="141" operator="equal">
      <formula>"Não se aplica"</formula>
    </cfRule>
    <cfRule type="cellIs" dxfId="96" priority="142" operator="equal">
      <formula>"Publicado"</formula>
    </cfRule>
  </conditionalFormatting>
  <conditionalFormatting sqref="M9:N10">
    <cfRule type="cellIs" dxfId="95" priority="158" operator="equal">
      <formula>#REF!</formula>
    </cfRule>
  </conditionalFormatting>
  <conditionalFormatting sqref="BM13:BM14">
    <cfRule type="cellIs" dxfId="94" priority="147" operator="equal">
      <formula>"Em andamento"</formula>
    </cfRule>
    <cfRule type="cellIs" dxfId="93" priority="148" operator="equal">
      <formula>"Concluída"</formula>
    </cfRule>
  </conditionalFormatting>
  <conditionalFormatting sqref="I13:I14">
    <cfRule type="cellIs" dxfId="92" priority="146" operator="equal">
      <formula>"Aprovado"</formula>
    </cfRule>
  </conditionalFormatting>
  <conditionalFormatting sqref="I13:I14">
    <cfRule type="cellIs" dxfId="91" priority="145" operator="equal">
      <formula>"Não se aplica"</formula>
    </cfRule>
  </conditionalFormatting>
  <conditionalFormatting sqref="J13:J14">
    <cfRule type="cellIs" dxfId="90" priority="143" operator="equal">
      <formula>"Não se aplica"</formula>
    </cfRule>
    <cfRule type="cellIs" dxfId="89" priority="144" operator="equal">
      <formula>"Licenciada"</formula>
    </cfRule>
  </conditionalFormatting>
  <conditionalFormatting sqref="M13:M14">
    <cfRule type="cellIs" dxfId="88" priority="149" operator="equal">
      <formula>#REF!</formula>
    </cfRule>
  </conditionalFormatting>
  <conditionalFormatting sqref="BM31:BM32">
    <cfRule type="cellIs" dxfId="87" priority="138" operator="equal">
      <formula>"Em andamento"</formula>
    </cfRule>
    <cfRule type="cellIs" dxfId="86" priority="139" operator="equal">
      <formula>"Concluída"</formula>
    </cfRule>
  </conditionalFormatting>
  <conditionalFormatting sqref="BM33:BM34">
    <cfRule type="cellIs" dxfId="85" priority="136" operator="equal">
      <formula>"Em andamento"</formula>
    </cfRule>
    <cfRule type="cellIs" dxfId="84" priority="137" operator="equal">
      <formula>"Concluída"</formula>
    </cfRule>
  </conditionalFormatting>
  <conditionalFormatting sqref="I31:I34">
    <cfRule type="cellIs" dxfId="83" priority="135" operator="equal">
      <formula>"Aprovado"</formula>
    </cfRule>
  </conditionalFormatting>
  <conditionalFormatting sqref="I31:I34">
    <cfRule type="cellIs" dxfId="82" priority="134" operator="equal">
      <formula>"Não se aplica"</formula>
    </cfRule>
  </conditionalFormatting>
  <conditionalFormatting sqref="J31:J34">
    <cfRule type="cellIs" dxfId="81" priority="132" operator="equal">
      <formula>"Não se aplica"</formula>
    </cfRule>
    <cfRule type="cellIs" dxfId="80" priority="133" operator="equal">
      <formula>"Licenciada"</formula>
    </cfRule>
  </conditionalFormatting>
  <conditionalFormatting sqref="K31:K34">
    <cfRule type="cellIs" dxfId="79" priority="130" operator="equal">
      <formula>"Não se aplica"</formula>
    </cfRule>
    <cfRule type="cellIs" dxfId="78" priority="131" operator="equal">
      <formula>"Publicado"</formula>
    </cfRule>
  </conditionalFormatting>
  <conditionalFormatting sqref="M31:N34">
    <cfRule type="cellIs" dxfId="77" priority="140" operator="equal">
      <formula>#REF!</formula>
    </cfRule>
  </conditionalFormatting>
  <conditionalFormatting sqref="BM35:BM36">
    <cfRule type="cellIs" dxfId="76" priority="127" operator="equal">
      <formula>"Em andamento"</formula>
    </cfRule>
    <cfRule type="cellIs" dxfId="75" priority="128" operator="equal">
      <formula>"Concluída"</formula>
    </cfRule>
  </conditionalFormatting>
  <conditionalFormatting sqref="BM37:BM38">
    <cfRule type="cellIs" dxfId="74" priority="125" operator="equal">
      <formula>"Em andamento"</formula>
    </cfRule>
    <cfRule type="cellIs" dxfId="73" priority="126" operator="equal">
      <formula>"Concluída"</formula>
    </cfRule>
  </conditionalFormatting>
  <conditionalFormatting sqref="I35:I36">
    <cfRule type="cellIs" dxfId="72" priority="124" operator="equal">
      <formula>"Aprovado"</formula>
    </cfRule>
  </conditionalFormatting>
  <conditionalFormatting sqref="I35:I36">
    <cfRule type="cellIs" dxfId="71" priority="123" operator="equal">
      <formula>"Não se aplica"</formula>
    </cfRule>
  </conditionalFormatting>
  <conditionalFormatting sqref="J35:J36">
    <cfRule type="cellIs" dxfId="70" priority="121" operator="equal">
      <formula>"Não se aplica"</formula>
    </cfRule>
    <cfRule type="cellIs" dxfId="69" priority="122" operator="equal">
      <formula>"Licenciada"</formula>
    </cfRule>
  </conditionalFormatting>
  <conditionalFormatting sqref="K35:K38">
    <cfRule type="cellIs" dxfId="68" priority="119" operator="equal">
      <formula>"Não se aplica"</formula>
    </cfRule>
    <cfRule type="cellIs" dxfId="67" priority="120" operator="equal">
      <formula>"Publicado"</formula>
    </cfRule>
  </conditionalFormatting>
  <conditionalFormatting sqref="M35:N38">
    <cfRule type="cellIs" dxfId="66" priority="129" operator="equal">
      <formula>#REF!</formula>
    </cfRule>
  </conditionalFormatting>
  <conditionalFormatting sqref="BM39:BM40">
    <cfRule type="cellIs" dxfId="65" priority="116" operator="equal">
      <formula>"Em andamento"</formula>
    </cfRule>
    <cfRule type="cellIs" dxfId="64" priority="117" operator="equal">
      <formula>"Concluída"</formula>
    </cfRule>
  </conditionalFormatting>
  <conditionalFormatting sqref="BM41:BM42">
    <cfRule type="cellIs" dxfId="63" priority="114" operator="equal">
      <formula>"Em andamento"</formula>
    </cfRule>
    <cfRule type="cellIs" dxfId="62" priority="115" operator="equal">
      <formula>"Concluída"</formula>
    </cfRule>
  </conditionalFormatting>
  <conditionalFormatting sqref="I39:I42">
    <cfRule type="cellIs" dxfId="61" priority="113" operator="equal">
      <formula>"Aprovado"</formula>
    </cfRule>
  </conditionalFormatting>
  <conditionalFormatting sqref="I39:I42">
    <cfRule type="cellIs" dxfId="60" priority="112" operator="equal">
      <formula>"Não se aplica"</formula>
    </cfRule>
  </conditionalFormatting>
  <conditionalFormatting sqref="J39:J42">
    <cfRule type="cellIs" dxfId="59" priority="110" operator="equal">
      <formula>"Não se aplica"</formula>
    </cfRule>
    <cfRule type="cellIs" dxfId="58" priority="111" operator="equal">
      <formula>"Licenciada"</formula>
    </cfRule>
  </conditionalFormatting>
  <conditionalFormatting sqref="K39:K42">
    <cfRule type="cellIs" dxfId="57" priority="108" operator="equal">
      <formula>"Não se aplica"</formula>
    </cfRule>
    <cfRule type="cellIs" dxfId="56" priority="109" operator="equal">
      <formula>"Publicado"</formula>
    </cfRule>
  </conditionalFormatting>
  <conditionalFormatting sqref="M39:N40 M41:M42">
    <cfRule type="cellIs" dxfId="55" priority="118" operator="equal">
      <formula>#REF!</formula>
    </cfRule>
  </conditionalFormatting>
  <conditionalFormatting sqref="BM43:BM44">
    <cfRule type="cellIs" dxfId="54" priority="105" operator="equal">
      <formula>"Em andamento"</formula>
    </cfRule>
    <cfRule type="cellIs" dxfId="53" priority="106" operator="equal">
      <formula>"Concluída"</formula>
    </cfRule>
  </conditionalFormatting>
  <conditionalFormatting sqref="BM45:BM46">
    <cfRule type="cellIs" dxfId="52" priority="103" operator="equal">
      <formula>"Em andamento"</formula>
    </cfRule>
    <cfRule type="cellIs" dxfId="51" priority="104" operator="equal">
      <formula>"Concluída"</formula>
    </cfRule>
  </conditionalFormatting>
  <conditionalFormatting sqref="I43:I46">
    <cfRule type="cellIs" dxfId="50" priority="102" operator="equal">
      <formula>"Aprovado"</formula>
    </cfRule>
  </conditionalFormatting>
  <conditionalFormatting sqref="I43:I46">
    <cfRule type="cellIs" dxfId="49" priority="101" operator="equal">
      <formula>"Não se aplica"</formula>
    </cfRule>
  </conditionalFormatting>
  <conditionalFormatting sqref="J43:J46">
    <cfRule type="cellIs" dxfId="48" priority="99" operator="equal">
      <formula>"Não se aplica"</formula>
    </cfRule>
    <cfRule type="cellIs" dxfId="47" priority="100" operator="equal">
      <formula>"Licenciada"</formula>
    </cfRule>
  </conditionalFormatting>
  <conditionalFormatting sqref="K43:K46">
    <cfRule type="cellIs" dxfId="46" priority="97" operator="equal">
      <formula>"Não se aplica"</formula>
    </cfRule>
    <cfRule type="cellIs" dxfId="45" priority="98" operator="equal">
      <formula>"Publicado"</formula>
    </cfRule>
  </conditionalFormatting>
  <conditionalFormatting sqref="M43:N46">
    <cfRule type="cellIs" dxfId="44" priority="107" operator="equal">
      <formula>#REF!</formula>
    </cfRule>
  </conditionalFormatting>
  <conditionalFormatting sqref="BM47:BM48">
    <cfRule type="cellIs" dxfId="43" priority="94" operator="equal">
      <formula>"Em andamento"</formula>
    </cfRule>
    <cfRule type="cellIs" dxfId="42" priority="95" operator="equal">
      <formula>"Concluída"</formula>
    </cfRule>
  </conditionalFormatting>
  <conditionalFormatting sqref="BM49:BM50">
    <cfRule type="cellIs" dxfId="41" priority="92" operator="equal">
      <formula>"Em andamento"</formula>
    </cfRule>
    <cfRule type="cellIs" dxfId="40" priority="93" operator="equal">
      <formula>"Concluída"</formula>
    </cfRule>
  </conditionalFormatting>
  <conditionalFormatting sqref="I47:I50">
    <cfRule type="cellIs" dxfId="39" priority="91" operator="equal">
      <formula>"Aprovado"</formula>
    </cfRule>
  </conditionalFormatting>
  <conditionalFormatting sqref="I47:I50">
    <cfRule type="cellIs" dxfId="38" priority="90" operator="equal">
      <formula>"Não se aplica"</formula>
    </cfRule>
  </conditionalFormatting>
  <conditionalFormatting sqref="J47:J50">
    <cfRule type="cellIs" dxfId="37" priority="88" operator="equal">
      <formula>"Não se aplica"</formula>
    </cfRule>
    <cfRule type="cellIs" dxfId="36" priority="89" operator="equal">
      <formula>"Licenciada"</formula>
    </cfRule>
  </conditionalFormatting>
  <conditionalFormatting sqref="K47:K50">
    <cfRule type="cellIs" dxfId="35" priority="86" operator="equal">
      <formula>"Não se aplica"</formula>
    </cfRule>
    <cfRule type="cellIs" dxfId="34" priority="87" operator="equal">
      <formula>"Publicado"</formula>
    </cfRule>
  </conditionalFormatting>
  <conditionalFormatting sqref="M47:N50">
    <cfRule type="cellIs" dxfId="33" priority="96" operator="equal">
      <formula>#REF!</formula>
    </cfRule>
  </conditionalFormatting>
  <conditionalFormatting sqref="BM57:BM58">
    <cfRule type="cellIs" dxfId="32" priority="64" operator="equal">
      <formula>"Em andamento"</formula>
    </cfRule>
    <cfRule type="cellIs" dxfId="31" priority="65" operator="equal">
      <formula>"Concluída"</formula>
    </cfRule>
  </conditionalFormatting>
  <conditionalFormatting sqref="I57:I58">
    <cfRule type="cellIs" dxfId="30" priority="63" operator="equal">
      <formula>"Aprovado"</formula>
    </cfRule>
  </conditionalFormatting>
  <conditionalFormatting sqref="I57:I58">
    <cfRule type="cellIs" dxfId="29" priority="62" operator="equal">
      <formula>"Não se aplica"</formula>
    </cfRule>
  </conditionalFormatting>
  <conditionalFormatting sqref="J57:J58">
    <cfRule type="cellIs" dxfId="28" priority="60" operator="equal">
      <formula>"Não se aplica"</formula>
    </cfRule>
    <cfRule type="cellIs" dxfId="27" priority="61" operator="equal">
      <formula>"Licenciada"</formula>
    </cfRule>
  </conditionalFormatting>
  <conditionalFormatting sqref="K57:K58">
    <cfRule type="cellIs" dxfId="26" priority="58" operator="equal">
      <formula>"Não se aplica"</formula>
    </cfRule>
    <cfRule type="cellIs" dxfId="25" priority="59" operator="equal">
      <formula>"Publicado"</formula>
    </cfRule>
  </conditionalFormatting>
  <conditionalFormatting sqref="M57:N58">
    <cfRule type="cellIs" dxfId="24" priority="57" operator="equal">
      <formula>#REF!</formula>
    </cfRule>
  </conditionalFormatting>
  <conditionalFormatting sqref="BM59:BM60">
    <cfRule type="cellIs" dxfId="23" priority="54" operator="equal">
      <formula>"Em andamento"</formula>
    </cfRule>
    <cfRule type="cellIs" dxfId="22" priority="55" operator="equal">
      <formula>"Concluída"</formula>
    </cfRule>
  </conditionalFormatting>
  <conditionalFormatting sqref="I59:I60">
    <cfRule type="cellIs" dxfId="21" priority="53" operator="equal">
      <formula>"Aprovado"</formula>
    </cfRule>
  </conditionalFormatting>
  <conditionalFormatting sqref="I59:I60">
    <cfRule type="cellIs" dxfId="20" priority="52" operator="equal">
      <formula>"Não se aplica"</formula>
    </cfRule>
  </conditionalFormatting>
  <conditionalFormatting sqref="J59:J60">
    <cfRule type="cellIs" dxfId="19" priority="50" operator="equal">
      <formula>"Não se aplica"</formula>
    </cfRule>
    <cfRule type="cellIs" dxfId="18" priority="51" operator="equal">
      <formula>"Licenciada"</formula>
    </cfRule>
  </conditionalFormatting>
  <conditionalFormatting sqref="K59:K60">
    <cfRule type="cellIs" dxfId="17" priority="48" operator="equal">
      <formula>"Não se aplica"</formula>
    </cfRule>
    <cfRule type="cellIs" dxfId="16" priority="49" operator="equal">
      <formula>"Publicado"</formula>
    </cfRule>
  </conditionalFormatting>
  <conditionalFormatting sqref="M59:N60">
    <cfRule type="cellIs" dxfId="15" priority="56" operator="equal">
      <formula>#REF!</formula>
    </cfRule>
  </conditionalFormatting>
  <conditionalFormatting sqref="N41:N42">
    <cfRule type="cellIs" dxfId="14" priority="28" operator="equal">
      <formula>#REF!</formula>
    </cfRule>
  </conditionalFormatting>
  <conditionalFormatting sqref="N13:N14">
    <cfRule type="cellIs" dxfId="13" priority="27" operator="equal">
      <formula>#REF!</formula>
    </cfRule>
  </conditionalFormatting>
  <conditionalFormatting sqref="K27:K28">
    <cfRule type="cellIs" dxfId="12" priority="8" operator="equal">
      <formula>"Não se aplica"</formula>
    </cfRule>
    <cfRule type="cellIs" dxfId="11" priority="9" operator="equal">
      <formula>"Publicado"</formula>
    </cfRule>
  </conditionalFormatting>
  <conditionalFormatting sqref="BM27:BM28">
    <cfRule type="cellIs" dxfId="10" priority="14" operator="equal">
      <formula>"Em andamento"</formula>
    </cfRule>
    <cfRule type="cellIs" dxfId="9" priority="15" operator="equal">
      <formula>"Concluída"</formula>
    </cfRule>
  </conditionalFormatting>
  <conditionalFormatting sqref="I27:I28">
    <cfRule type="cellIs" dxfId="8" priority="13" operator="equal">
      <formula>"Aprovado"</formula>
    </cfRule>
  </conditionalFormatting>
  <conditionalFormatting sqref="I27:I28">
    <cfRule type="cellIs" dxfId="7" priority="12" operator="equal">
      <formula>"Não se aplica"</formula>
    </cfRule>
  </conditionalFormatting>
  <conditionalFormatting sqref="M27:N28">
    <cfRule type="cellIs" dxfId="6" priority="7" operator="equal">
      <formula>#REF!</formula>
    </cfRule>
  </conditionalFormatting>
  <conditionalFormatting sqref="J27:J28">
    <cfRule type="cellIs" dxfId="5" priority="5" operator="equal">
      <formula>"Não se aplica"</formula>
    </cfRule>
    <cfRule type="cellIs" dxfId="4" priority="6" operator="equal">
      <formula>"Licenciada"</formula>
    </cfRule>
  </conditionalFormatting>
  <conditionalFormatting sqref="I37:I38">
    <cfRule type="cellIs" dxfId="3" priority="4" operator="equal">
      <formula>"Aprovado"</formula>
    </cfRule>
  </conditionalFormatting>
  <conditionalFormatting sqref="I37:I38">
    <cfRule type="cellIs" dxfId="2" priority="3" operator="equal">
      <formula>"Não se aplica"</formula>
    </cfRule>
  </conditionalFormatting>
  <conditionalFormatting sqref="J37:J38">
    <cfRule type="cellIs" dxfId="1" priority="1" operator="equal">
      <formula>"Não se aplica"</formula>
    </cfRule>
    <cfRule type="cellIs" dxfId="0" priority="2" operator="equal">
      <formula>"Licenciada"</formula>
    </cfRule>
  </conditionalFormatting>
  <pageMargins left="0.23622047244094491" right="0.23622047244094491" top="0.19685039370078741" bottom="0.36" header="0.31496062992125984" footer="0.17"/>
  <pageSetup paperSize="8" scale="48" fitToWidth="2" fitToHeight="0" pageOrder="overThenDown" orientation="landscape" r:id="rId1"/>
  <headerFooter>
    <oddFooter>&amp;CPágina &amp;P de &amp;N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Planejamento 9º ano - ANTT</vt:lpstr>
      <vt:lpstr>'Planejamento 9º ano - ANTT'!Area_de_impressao</vt:lpstr>
      <vt:lpstr>'Planejamento 9º ano - ANTT'!Titulos_de_impressao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dbarbosa</dc:creator>
  <cp:lastModifiedBy>Vinicius De Amorim Rodrigues Vieira</cp:lastModifiedBy>
  <cp:lastPrinted>2017-01-04T20:45:58Z</cp:lastPrinted>
  <dcterms:created xsi:type="dcterms:W3CDTF">2015-01-28T19:27:16Z</dcterms:created>
  <dcterms:modified xsi:type="dcterms:W3CDTF">2022-06-08T12:25:54Z</dcterms:modified>
</cp:coreProperties>
</file>