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Vinicius Vieira\OneDrive\Área de Trabalho\"/>
    </mc:Choice>
  </mc:AlternateContent>
  <xr:revisionPtr revIDLastSave="0" documentId="13_ncr:1_{D36940C2-F8FF-4C09-A1D4-729D042B4EF4}" xr6:coauthVersionLast="47" xr6:coauthVersionMax="47" xr10:uidLastSave="{00000000-0000-0000-0000-000000000000}"/>
  <bookViews>
    <workbookView xWindow="3120" yWindow="0" windowWidth="19200" windowHeight="16200" firstSheet="1" activeTab="1" xr2:uid="{00000000-000D-0000-FFFF-FFFF00000000}"/>
  </bookViews>
  <sheets>
    <sheet name="Planilha1" sheetId="5" state="hidden" r:id="rId1"/>
    <sheet name="APS (ACUM %)" sheetId="3" r:id="rId2"/>
    <sheet name="Rascunho " sheetId="6" state="hidden" r:id="rId3"/>
    <sheet name="Planilha3" sheetId="7" state="hidden" r:id="rId4"/>
    <sheet name="VB (ACUM %) (2)" sheetId="4" state="hidden" r:id="rId5"/>
  </sheets>
  <externalReferences>
    <externalReference r:id="rId6"/>
  </externalReferences>
  <definedNames>
    <definedName name="_xlnm._FilterDatabase" localSheetId="0" hidden="1">Planilha1!$B$2:$R$49</definedName>
    <definedName name="_xlnm._FilterDatabase" localSheetId="3" hidden="1">Planilha3!$B$1:$AD$59</definedName>
    <definedName name="_xlnm._FilterDatabase" localSheetId="2" hidden="1">'Rascunho '!$B$3:$AD$60</definedName>
    <definedName name="fFCM1">[1]Painel!$N$16:$N$65</definedName>
    <definedName name="fFCM2">[1]Painel!$X$16:$X$65</definedName>
    <definedName name="fFCM3">[1]Painel!$AH$16:$AH$65</definedName>
    <definedName name="fFCM4">[1]Painel!$AR$16:$AR$65</definedName>
    <definedName name="fFCM5">[1]Painel!$BB$16:$BB$65</definedName>
    <definedName name="fFCM6">[1]Painel!$BL$16:$BL$65</definedName>
    <definedName name="fFCM7">[1]Painel!$BV$16:$BV$65</definedName>
    <definedName name="fFCM8">[1]Painel!$CF$16:$CF$65</definedName>
    <definedName name="fFCO">[1]Painel!$D$16:$D$65</definedName>
    <definedName name="Revisão">[1]Painel!$D$3</definedName>
    <definedName name="xFCM1">[1]Painel!$P$16:$P$65</definedName>
    <definedName name="xFCM2">[1]Painel!$Z$16:$Z$65</definedName>
    <definedName name="xFCM3">[1]Painel!$AJ$16:$AJ$65</definedName>
    <definedName name="xFCM4">[1]Painel!$AT$16:$AT$65</definedName>
    <definedName name="xFCM5">[1]Painel!$BD$16:$BD$65</definedName>
    <definedName name="xFCM6">[1]Painel!$BN$16:$BN$65</definedName>
    <definedName name="xFCM7">[1]Painel!$BX$16:$BX$65</definedName>
    <definedName name="xFCM8">[1]Painel!$CH$16:$CH$65</definedName>
    <definedName name="xFCO">[1]Painel!$F$16:$F$65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" l="1"/>
  <c r="F52" i="3"/>
  <c r="E52" i="3"/>
  <c r="J69" i="3"/>
  <c r="F69" i="3"/>
  <c r="H46" i="3"/>
  <c r="G46" i="3" s="1"/>
  <c r="I46" i="3" s="1"/>
  <c r="AF4" i="6" l="1"/>
  <c r="AF5" i="6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8" i="6"/>
  <c r="AF49" i="6"/>
  <c r="AF50" i="6"/>
  <c r="AF51" i="6"/>
  <c r="AF52" i="6"/>
  <c r="AF53" i="6"/>
  <c r="AF54" i="6"/>
  <c r="AF55" i="6"/>
  <c r="AF56" i="6"/>
  <c r="AF57" i="6"/>
  <c r="AF58" i="6"/>
  <c r="AF59" i="6"/>
  <c r="AF60" i="6"/>
  <c r="AF3" i="6"/>
  <c r="AH9" i="6" l="1"/>
  <c r="AI9" i="6" s="1"/>
  <c r="AH10" i="6"/>
  <c r="AI10" i="6" s="1"/>
  <c r="AH11" i="6"/>
  <c r="AI11" i="6" s="1"/>
  <c r="AH12" i="6"/>
  <c r="AI12" i="6" s="1"/>
  <c r="AH13" i="6"/>
  <c r="AI13" i="6" s="1"/>
  <c r="AH14" i="6"/>
  <c r="AI14" i="6" s="1"/>
  <c r="AH15" i="6"/>
  <c r="AI15" i="6" s="1"/>
  <c r="AH16" i="6"/>
  <c r="AI16" i="6" s="1"/>
  <c r="AH17" i="6"/>
  <c r="AI17" i="6" s="1"/>
  <c r="AH18" i="6"/>
  <c r="AI18" i="6" s="1"/>
  <c r="AH19" i="6"/>
  <c r="AI19" i="6" s="1"/>
  <c r="AH20" i="6"/>
  <c r="AI20" i="6" s="1"/>
  <c r="AH21" i="6"/>
  <c r="AI21" i="6" s="1"/>
  <c r="AH22" i="6"/>
  <c r="AI22" i="6" s="1"/>
  <c r="AH23" i="6"/>
  <c r="AI23" i="6" s="1"/>
  <c r="AH24" i="6"/>
  <c r="AI24" i="6" s="1"/>
  <c r="AH25" i="6"/>
  <c r="AI25" i="6" s="1"/>
  <c r="AH26" i="6"/>
  <c r="AI26" i="6" s="1"/>
  <c r="AH27" i="6"/>
  <c r="AI27" i="6" s="1"/>
  <c r="AH28" i="6"/>
  <c r="AI28" i="6" s="1"/>
  <c r="AH29" i="6"/>
  <c r="AI29" i="6" s="1"/>
  <c r="AH30" i="6"/>
  <c r="AI30" i="6" s="1"/>
  <c r="AH31" i="6"/>
  <c r="AI31" i="6" s="1"/>
  <c r="AH32" i="6"/>
  <c r="AI32" i="6" s="1"/>
  <c r="AH33" i="6"/>
  <c r="AI33" i="6" s="1"/>
  <c r="AH34" i="6"/>
  <c r="AI34" i="6" s="1"/>
  <c r="AH35" i="6"/>
  <c r="AI35" i="6" s="1"/>
  <c r="AH36" i="6"/>
  <c r="AI36" i="6" s="1"/>
  <c r="AH37" i="6"/>
  <c r="AI37" i="6" s="1"/>
  <c r="AH38" i="6"/>
  <c r="AI38" i="6" s="1"/>
  <c r="AH39" i="6"/>
  <c r="AI39" i="6" s="1"/>
  <c r="AH40" i="6"/>
  <c r="AI40" i="6" s="1"/>
  <c r="AH41" i="6"/>
  <c r="AI41" i="6" s="1"/>
  <c r="AH42" i="6"/>
  <c r="AI42" i="6" s="1"/>
  <c r="AH43" i="6"/>
  <c r="AI43" i="6" s="1"/>
  <c r="AH44" i="6"/>
  <c r="AI44" i="6" s="1"/>
  <c r="AH45" i="6"/>
  <c r="AI45" i="6" s="1"/>
  <c r="AH46" i="6"/>
  <c r="AI46" i="6" s="1"/>
  <c r="AH47" i="6"/>
  <c r="AI47" i="6" s="1"/>
  <c r="AH48" i="6"/>
  <c r="AI48" i="6" s="1"/>
  <c r="AH49" i="6"/>
  <c r="AI49" i="6" s="1"/>
  <c r="AH50" i="6"/>
  <c r="AI50" i="6" s="1"/>
  <c r="AH51" i="6"/>
  <c r="AI51" i="6" s="1"/>
  <c r="AH52" i="6"/>
  <c r="AI52" i="6" s="1"/>
  <c r="AH53" i="6"/>
  <c r="AI53" i="6" s="1"/>
  <c r="AH54" i="6"/>
  <c r="AI54" i="6" s="1"/>
  <c r="AH55" i="6"/>
  <c r="AI55" i="6" s="1"/>
  <c r="AH56" i="6"/>
  <c r="AI56" i="6" s="1"/>
  <c r="AH57" i="6"/>
  <c r="AI57" i="6" s="1"/>
  <c r="AH58" i="6"/>
  <c r="AI58" i="6" s="1"/>
  <c r="AH59" i="6"/>
  <c r="AI59" i="6" s="1"/>
  <c r="AH60" i="6"/>
  <c r="AI60" i="6" s="1"/>
  <c r="AH8" i="6"/>
  <c r="AI8" i="6" s="1"/>
  <c r="AH4" i="6"/>
  <c r="AI4" i="6" s="1"/>
  <c r="AH5" i="6"/>
  <c r="AI5" i="6" s="1"/>
  <c r="AH6" i="6"/>
  <c r="AI6" i="6" s="1"/>
  <c r="AH7" i="6"/>
  <c r="AI7" i="6" s="1"/>
  <c r="AH3" i="6"/>
  <c r="AI3" i="6" s="1"/>
  <c r="H22" i="3" l="1"/>
  <c r="G22" i="3" s="1"/>
  <c r="I22" i="3" s="1"/>
  <c r="H25" i="3"/>
  <c r="G25" i="3" s="1"/>
  <c r="T50" i="5"/>
  <c r="T51" i="5"/>
  <c r="R53" i="5" l="1"/>
  <c r="T53" i="5" s="1"/>
  <c r="R54" i="5"/>
  <c r="T54" i="5" s="1"/>
  <c r="R55" i="5"/>
  <c r="T55" i="5" s="1"/>
  <c r="R56" i="5"/>
  <c r="T56" i="5" s="1"/>
  <c r="R57" i="5"/>
  <c r="T57" i="5" s="1"/>
  <c r="R58" i="5"/>
  <c r="T58" i="5" s="1"/>
  <c r="R59" i="5"/>
  <c r="T59" i="5" s="1"/>
  <c r="R60" i="5"/>
  <c r="T60" i="5" s="1"/>
  <c r="R61" i="5"/>
  <c r="T61" i="5" s="1"/>
  <c r="R62" i="5"/>
  <c r="T62" i="5" s="1"/>
  <c r="R63" i="5"/>
  <c r="T63" i="5" s="1"/>
  <c r="R52" i="5"/>
  <c r="T52" i="5" s="1"/>
  <c r="R4" i="5"/>
  <c r="T4" i="5" s="1"/>
  <c r="R5" i="5"/>
  <c r="T5" i="5" s="1"/>
  <c r="R6" i="5"/>
  <c r="T6" i="5" s="1"/>
  <c r="R7" i="5"/>
  <c r="T7" i="5" s="1"/>
  <c r="R8" i="5"/>
  <c r="T8" i="5" s="1"/>
  <c r="R9" i="5"/>
  <c r="T9" i="5" s="1"/>
  <c r="R10" i="5"/>
  <c r="T10" i="5" s="1"/>
  <c r="R11" i="5"/>
  <c r="T11" i="5" s="1"/>
  <c r="R12" i="5"/>
  <c r="T12" i="5" s="1"/>
  <c r="R13" i="5"/>
  <c r="T13" i="5" s="1"/>
  <c r="R14" i="5"/>
  <c r="T14" i="5" s="1"/>
  <c r="R15" i="5"/>
  <c r="T15" i="5" s="1"/>
  <c r="R16" i="5"/>
  <c r="T16" i="5" s="1"/>
  <c r="R17" i="5"/>
  <c r="T17" i="5" s="1"/>
  <c r="R18" i="5"/>
  <c r="T18" i="5" s="1"/>
  <c r="R19" i="5"/>
  <c r="T19" i="5" s="1"/>
  <c r="R20" i="5"/>
  <c r="T20" i="5" s="1"/>
  <c r="R21" i="5"/>
  <c r="T21" i="5" s="1"/>
  <c r="R22" i="5"/>
  <c r="T22" i="5" s="1"/>
  <c r="R23" i="5"/>
  <c r="T23" i="5" s="1"/>
  <c r="R24" i="5"/>
  <c r="T24" i="5" s="1"/>
  <c r="R25" i="5"/>
  <c r="T25" i="5" s="1"/>
  <c r="R26" i="5"/>
  <c r="T26" i="5" s="1"/>
  <c r="R27" i="5"/>
  <c r="T27" i="5" s="1"/>
  <c r="R28" i="5"/>
  <c r="T28" i="5" s="1"/>
  <c r="R29" i="5"/>
  <c r="T29" i="5" s="1"/>
  <c r="R30" i="5"/>
  <c r="T30" i="5" s="1"/>
  <c r="R31" i="5"/>
  <c r="T31" i="5" s="1"/>
  <c r="R32" i="5"/>
  <c r="T32" i="5" s="1"/>
  <c r="R33" i="5"/>
  <c r="T33" i="5" s="1"/>
  <c r="R34" i="5"/>
  <c r="T34" i="5" s="1"/>
  <c r="R35" i="5"/>
  <c r="T35" i="5" s="1"/>
  <c r="R36" i="5"/>
  <c r="T36" i="5" s="1"/>
  <c r="R37" i="5"/>
  <c r="T37" i="5" s="1"/>
  <c r="R38" i="5"/>
  <c r="T38" i="5" s="1"/>
  <c r="R39" i="5"/>
  <c r="T39" i="5" s="1"/>
  <c r="R40" i="5"/>
  <c r="T40" i="5" s="1"/>
  <c r="R41" i="5"/>
  <c r="T41" i="5" s="1"/>
  <c r="R42" i="5"/>
  <c r="T42" i="5" s="1"/>
  <c r="R43" i="5"/>
  <c r="T43" i="5" s="1"/>
  <c r="R44" i="5"/>
  <c r="T44" i="5" s="1"/>
  <c r="R45" i="5"/>
  <c r="T45" i="5" s="1"/>
  <c r="R46" i="5"/>
  <c r="T46" i="5" s="1"/>
  <c r="R47" i="5"/>
  <c r="T47" i="5" s="1"/>
  <c r="R48" i="5"/>
  <c r="T48" i="5" s="1"/>
  <c r="R49" i="5"/>
  <c r="T49" i="5" s="1"/>
  <c r="R3" i="5"/>
  <c r="T3" i="5" s="1"/>
  <c r="H68" i="3" l="1"/>
  <c r="G68" i="3" s="1"/>
  <c r="I68" i="3" s="1"/>
  <c r="H51" i="3"/>
  <c r="G51" i="3" s="1"/>
  <c r="I51" i="3" s="1"/>
  <c r="H40" i="3"/>
  <c r="G40" i="3" s="1"/>
  <c r="I40" i="3" s="1"/>
  <c r="H41" i="3"/>
  <c r="G41" i="3" s="1"/>
  <c r="I41" i="3" s="1"/>
  <c r="H42" i="3"/>
  <c r="G42" i="3" s="1"/>
  <c r="I42" i="3" s="1"/>
  <c r="H43" i="3"/>
  <c r="G43" i="3" s="1"/>
  <c r="I43" i="3" s="1"/>
  <c r="H44" i="3"/>
  <c r="G44" i="3" s="1"/>
  <c r="I44" i="3" s="1"/>
  <c r="H45" i="3"/>
  <c r="G45" i="3" s="1"/>
  <c r="I45" i="3" s="1"/>
  <c r="H47" i="3"/>
  <c r="G47" i="3" s="1"/>
  <c r="I47" i="3" s="1"/>
  <c r="H48" i="3"/>
  <c r="G48" i="3" s="1"/>
  <c r="I48" i="3" s="1"/>
  <c r="H49" i="3"/>
  <c r="G49" i="3" s="1"/>
  <c r="I49" i="3" s="1"/>
  <c r="H50" i="3"/>
  <c r="G50" i="3" s="1"/>
  <c r="I50" i="3" s="1"/>
  <c r="H26" i="3"/>
  <c r="G26" i="3" s="1"/>
  <c r="I26" i="3" s="1"/>
  <c r="H27" i="3"/>
  <c r="G27" i="3" s="1"/>
  <c r="I27" i="3" s="1"/>
  <c r="H28" i="3"/>
  <c r="G28" i="3" s="1"/>
  <c r="I28" i="3" s="1"/>
  <c r="H29" i="3"/>
  <c r="G29" i="3" s="1"/>
  <c r="I29" i="3" s="1"/>
  <c r="H30" i="3"/>
  <c r="G30" i="3" s="1"/>
  <c r="I30" i="3" s="1"/>
  <c r="H31" i="3"/>
  <c r="G31" i="3" s="1"/>
  <c r="I31" i="3" s="1"/>
  <c r="H32" i="3"/>
  <c r="G32" i="3" s="1"/>
  <c r="I32" i="3" s="1"/>
  <c r="H33" i="3"/>
  <c r="G33" i="3" s="1"/>
  <c r="I33" i="3" s="1"/>
  <c r="H34" i="3"/>
  <c r="G34" i="3" s="1"/>
  <c r="I34" i="3" s="1"/>
  <c r="H35" i="3"/>
  <c r="G35" i="3" s="1"/>
  <c r="I35" i="3" s="1"/>
  <c r="H36" i="3"/>
  <c r="G36" i="3" s="1"/>
  <c r="I36" i="3" s="1"/>
  <c r="H37" i="3"/>
  <c r="G37" i="3" s="1"/>
  <c r="I37" i="3" s="1"/>
  <c r="H38" i="3"/>
  <c r="G38" i="3" s="1"/>
  <c r="I38" i="3" s="1"/>
  <c r="H39" i="3"/>
  <c r="G39" i="3" s="1"/>
  <c r="I39" i="3" s="1"/>
  <c r="I76" i="4"/>
  <c r="D76" i="4"/>
  <c r="E93" i="4" s="1"/>
  <c r="E75" i="4"/>
  <c r="G75" i="4" s="1"/>
  <c r="F75" i="4" s="1"/>
  <c r="H75" i="4" s="1"/>
  <c r="G74" i="4"/>
  <c r="F74" i="4" s="1"/>
  <c r="H74" i="4" s="1"/>
  <c r="E73" i="4"/>
  <c r="G73" i="4" s="1"/>
  <c r="F73" i="4" s="1"/>
  <c r="H73" i="4" s="1"/>
  <c r="G72" i="4"/>
  <c r="F72" i="4" s="1"/>
  <c r="H72" i="4" s="1"/>
  <c r="G71" i="4"/>
  <c r="F71" i="4" s="1"/>
  <c r="H71" i="4" s="1"/>
  <c r="G70" i="4"/>
  <c r="F70" i="4" s="1"/>
  <c r="H70" i="4" s="1"/>
  <c r="E69" i="4"/>
  <c r="G69" i="4" s="1"/>
  <c r="F69" i="4" s="1"/>
  <c r="H69" i="4" s="1"/>
  <c r="E68" i="4"/>
  <c r="G68" i="4" s="1"/>
  <c r="F68" i="4" s="1"/>
  <c r="H68" i="4" s="1"/>
  <c r="E67" i="4"/>
  <c r="G67" i="4" s="1"/>
  <c r="F67" i="4" s="1"/>
  <c r="H67" i="4" s="1"/>
  <c r="E66" i="4"/>
  <c r="G66" i="4" s="1"/>
  <c r="F66" i="4" s="1"/>
  <c r="H66" i="4" s="1"/>
  <c r="G65" i="4"/>
  <c r="F65" i="4" s="1"/>
  <c r="H65" i="4" s="1"/>
  <c r="E64" i="4"/>
  <c r="G64" i="4" s="1"/>
  <c r="F64" i="4" s="1"/>
  <c r="H64" i="4" s="1"/>
  <c r="H63" i="4"/>
  <c r="E63" i="4"/>
  <c r="G63" i="4" s="1"/>
  <c r="G62" i="4"/>
  <c r="E62" i="4"/>
  <c r="I56" i="4"/>
  <c r="D56" i="4"/>
  <c r="E92" i="4" s="1"/>
  <c r="E55" i="4"/>
  <c r="G55" i="4" s="1"/>
  <c r="F55" i="4" s="1"/>
  <c r="H55" i="4" s="1"/>
  <c r="E54" i="4"/>
  <c r="G54" i="4" s="1"/>
  <c r="F54" i="4" s="1"/>
  <c r="H54" i="4" s="1"/>
  <c r="E53" i="4"/>
  <c r="G53" i="4" s="1"/>
  <c r="F53" i="4" s="1"/>
  <c r="H53" i="4" s="1"/>
  <c r="E52" i="4"/>
  <c r="G52" i="4" s="1"/>
  <c r="F52" i="4" s="1"/>
  <c r="H52" i="4" s="1"/>
  <c r="E51" i="4"/>
  <c r="G51" i="4" s="1"/>
  <c r="F51" i="4" s="1"/>
  <c r="H51" i="4" s="1"/>
  <c r="E50" i="4"/>
  <c r="G50" i="4" s="1"/>
  <c r="F50" i="4" s="1"/>
  <c r="H50" i="4" s="1"/>
  <c r="E49" i="4"/>
  <c r="G49" i="4" s="1"/>
  <c r="F49" i="4" s="1"/>
  <c r="H49" i="4" s="1"/>
  <c r="E48" i="4"/>
  <c r="G48" i="4" s="1"/>
  <c r="F48" i="4" s="1"/>
  <c r="H48" i="4" s="1"/>
  <c r="E47" i="4"/>
  <c r="G47" i="4" s="1"/>
  <c r="F47" i="4" s="1"/>
  <c r="H47" i="4" s="1"/>
  <c r="E46" i="4"/>
  <c r="G46" i="4" s="1"/>
  <c r="F46" i="4" s="1"/>
  <c r="H46" i="4" s="1"/>
  <c r="E45" i="4"/>
  <c r="G45" i="4" s="1"/>
  <c r="F45" i="4" s="1"/>
  <c r="H45" i="4" s="1"/>
  <c r="E44" i="4"/>
  <c r="G44" i="4" s="1"/>
  <c r="F44" i="4" s="1"/>
  <c r="H44" i="4" s="1"/>
  <c r="E43" i="4"/>
  <c r="G43" i="4" s="1"/>
  <c r="F43" i="4" s="1"/>
  <c r="H43" i="4" s="1"/>
  <c r="E42" i="4"/>
  <c r="G42" i="4" s="1"/>
  <c r="F42" i="4" s="1"/>
  <c r="H42" i="4" s="1"/>
  <c r="E41" i="4"/>
  <c r="G41" i="4" s="1"/>
  <c r="F41" i="4" s="1"/>
  <c r="H41" i="4" s="1"/>
  <c r="E40" i="4"/>
  <c r="G40" i="4" s="1"/>
  <c r="F40" i="4" s="1"/>
  <c r="H40" i="4" s="1"/>
  <c r="E39" i="4"/>
  <c r="G39" i="4" s="1"/>
  <c r="F39" i="4" s="1"/>
  <c r="H39" i="4" s="1"/>
  <c r="E38" i="4"/>
  <c r="G38" i="4" s="1"/>
  <c r="F38" i="4" s="1"/>
  <c r="H38" i="4" s="1"/>
  <c r="E37" i="4"/>
  <c r="G37" i="4" s="1"/>
  <c r="F37" i="4" s="1"/>
  <c r="H37" i="4" s="1"/>
  <c r="E36" i="4"/>
  <c r="G36" i="4" s="1"/>
  <c r="F36" i="4" s="1"/>
  <c r="H36" i="4" s="1"/>
  <c r="E35" i="4"/>
  <c r="G35" i="4" s="1"/>
  <c r="F35" i="4" s="1"/>
  <c r="H35" i="4" s="1"/>
  <c r="E34" i="4"/>
  <c r="G34" i="4" s="1"/>
  <c r="F34" i="4" s="1"/>
  <c r="H34" i="4" s="1"/>
  <c r="E33" i="4"/>
  <c r="G33" i="4" s="1"/>
  <c r="F33" i="4" s="1"/>
  <c r="H33" i="4" s="1"/>
  <c r="E32" i="4"/>
  <c r="G32" i="4" s="1"/>
  <c r="F32" i="4" s="1"/>
  <c r="H32" i="4" s="1"/>
  <c r="E31" i="4"/>
  <c r="G31" i="4" s="1"/>
  <c r="F31" i="4" s="1"/>
  <c r="H31" i="4" s="1"/>
  <c r="E30" i="4"/>
  <c r="G30" i="4" s="1"/>
  <c r="F30" i="4" s="1"/>
  <c r="H30" i="4" s="1"/>
  <c r="E29" i="4"/>
  <c r="G29" i="4" s="1"/>
  <c r="F29" i="4" s="1"/>
  <c r="H29" i="4" s="1"/>
  <c r="E28" i="4"/>
  <c r="G28" i="4" s="1"/>
  <c r="F28" i="4" s="1"/>
  <c r="H28" i="4" s="1"/>
  <c r="E27" i="4"/>
  <c r="G27" i="4" s="1"/>
  <c r="F27" i="4" s="1"/>
  <c r="H27" i="4" s="1"/>
  <c r="E26" i="4"/>
  <c r="G26" i="4" s="1"/>
  <c r="F26" i="4" s="1"/>
  <c r="H26" i="4" s="1"/>
  <c r="E25" i="4"/>
  <c r="G25" i="4" s="1"/>
  <c r="F25" i="4" s="1"/>
  <c r="H25" i="4" s="1"/>
  <c r="E24" i="4"/>
  <c r="G24" i="4" s="1"/>
  <c r="F24" i="4" s="1"/>
  <c r="H24" i="4" s="1"/>
  <c r="E23" i="4"/>
  <c r="G23" i="4" s="1"/>
  <c r="F23" i="4" s="1"/>
  <c r="H23" i="4" s="1"/>
  <c r="G22" i="4"/>
  <c r="F22" i="4" s="1"/>
  <c r="H22" i="4" s="1"/>
  <c r="E21" i="4"/>
  <c r="G21" i="4" s="1"/>
  <c r="F21" i="4" s="1"/>
  <c r="H21" i="4" s="1"/>
  <c r="E20" i="4"/>
  <c r="G19" i="4"/>
  <c r="F19" i="4" s="1"/>
  <c r="H19" i="4" s="1"/>
  <c r="E18" i="4"/>
  <c r="G18" i="4" s="1"/>
  <c r="F18" i="4" s="1"/>
  <c r="H18" i="4" s="1"/>
  <c r="E17" i="4"/>
  <c r="G17" i="4" s="1"/>
  <c r="F17" i="4" s="1"/>
  <c r="H17" i="4" s="1"/>
  <c r="E16" i="4"/>
  <c r="G16" i="4" s="1"/>
  <c r="F16" i="4" s="1"/>
  <c r="H16" i="4" s="1"/>
  <c r="E15" i="4"/>
  <c r="G15" i="4" s="1"/>
  <c r="F15" i="4" s="1"/>
  <c r="H15" i="4" s="1"/>
  <c r="H14" i="4"/>
  <c r="G14" i="4"/>
  <c r="F14" i="4" s="1"/>
  <c r="E13" i="4"/>
  <c r="H13" i="4" s="1"/>
  <c r="E12" i="4"/>
  <c r="H12" i="4" s="1"/>
  <c r="E11" i="4"/>
  <c r="G11" i="4" s="1"/>
  <c r="F11" i="4" s="1"/>
  <c r="H11" i="4" s="1"/>
  <c r="H10" i="4"/>
  <c r="G10" i="4"/>
  <c r="F10" i="4" s="1"/>
  <c r="G9" i="4"/>
  <c r="F9" i="4" s="1"/>
  <c r="H9" i="4" s="1"/>
  <c r="G8" i="4"/>
  <c r="F8" i="4" s="1"/>
  <c r="H8" i="4" s="1"/>
  <c r="E7" i="4"/>
  <c r="G7" i="4" s="1"/>
  <c r="F7" i="4" s="1"/>
  <c r="H7" i="4" s="1"/>
  <c r="E6" i="4"/>
  <c r="G6" i="4" s="1"/>
  <c r="F6" i="4" s="1"/>
  <c r="H6" i="4" s="1"/>
  <c r="E5" i="4"/>
  <c r="G5" i="4" s="1"/>
  <c r="F5" i="4" s="1"/>
  <c r="H5" i="4" s="1"/>
  <c r="G4" i="4"/>
  <c r="G12" i="4" l="1"/>
  <c r="F12" i="4" s="1"/>
  <c r="E94" i="4"/>
  <c r="G13" i="4"/>
  <c r="F13" i="4" s="1"/>
  <c r="G20" i="4"/>
  <c r="F20" i="4" s="1"/>
  <c r="H20" i="4" s="1"/>
  <c r="E56" i="4"/>
  <c r="G76" i="4"/>
  <c r="F62" i="4"/>
  <c r="H62" i="4" s="1"/>
  <c r="F4" i="4"/>
  <c r="H4" i="4" s="1"/>
  <c r="E76" i="4"/>
  <c r="G56" i="4" l="1"/>
  <c r="F56" i="4" s="1"/>
  <c r="F93" i="4"/>
  <c r="G93" i="4" s="1"/>
  <c r="F85" i="4"/>
  <c r="F76" i="4"/>
  <c r="E84" i="4"/>
  <c r="H56" i="4"/>
  <c r="E85" i="4"/>
  <c r="H76" i="4"/>
  <c r="F84" i="4"/>
  <c r="F92" i="4" l="1"/>
  <c r="E86" i="4"/>
  <c r="F86" i="4"/>
  <c r="G86" i="4" s="1"/>
  <c r="G84" i="4"/>
  <c r="G92" i="4"/>
  <c r="F94" i="4"/>
  <c r="G94" i="4" s="1"/>
  <c r="G85" i="4"/>
  <c r="H24" i="3" l="1"/>
  <c r="H21" i="3"/>
  <c r="H67" i="3"/>
  <c r="G67" i="3" s="1"/>
  <c r="I67" i="3" s="1"/>
  <c r="H65" i="3"/>
  <c r="G65" i="3" s="1"/>
  <c r="I65" i="3" s="1"/>
  <c r="H64" i="3"/>
  <c r="G64" i="3" s="1"/>
  <c r="I64" i="3" s="1"/>
  <c r="H63" i="3"/>
  <c r="G63" i="3" s="1"/>
  <c r="I63" i="3" s="1"/>
  <c r="H62" i="3"/>
  <c r="G62" i="3" s="1"/>
  <c r="I62" i="3" s="1"/>
  <c r="H61" i="3"/>
  <c r="G61" i="3" s="1"/>
  <c r="I61" i="3" s="1"/>
  <c r="H66" i="3"/>
  <c r="G66" i="3" s="1"/>
  <c r="I66" i="3" s="1"/>
  <c r="G21" i="3" l="1"/>
  <c r="I21" i="3" s="1"/>
  <c r="I25" i="3"/>
  <c r="G24" i="3"/>
  <c r="I24" i="3" s="1"/>
  <c r="H6" i="3"/>
  <c r="G6" i="3" s="1"/>
  <c r="H7" i="3"/>
  <c r="G7" i="3" s="1"/>
  <c r="H8" i="3"/>
  <c r="G8" i="3" s="1"/>
  <c r="H9" i="3"/>
  <c r="G9" i="3" s="1"/>
  <c r="H10" i="3"/>
  <c r="G10" i="3" s="1"/>
  <c r="H11" i="3"/>
  <c r="G11" i="3" s="1"/>
  <c r="H12" i="3"/>
  <c r="G12" i="3" s="1"/>
  <c r="H13" i="3"/>
  <c r="G13" i="3" s="1"/>
  <c r="H14" i="3"/>
  <c r="G14" i="3" s="1"/>
  <c r="H15" i="3"/>
  <c r="G15" i="3" s="1"/>
  <c r="H16" i="3"/>
  <c r="G16" i="3" s="1"/>
  <c r="H17" i="3"/>
  <c r="G17" i="3" s="1"/>
  <c r="H18" i="3"/>
  <c r="G18" i="3" s="1"/>
  <c r="H19" i="3"/>
  <c r="G19" i="3" s="1"/>
  <c r="H20" i="3"/>
  <c r="G20" i="3" s="1"/>
  <c r="H23" i="3"/>
  <c r="G23" i="3" s="1"/>
  <c r="H59" i="3"/>
  <c r="G59" i="3" s="1"/>
  <c r="H60" i="3"/>
  <c r="H58" i="3"/>
  <c r="H69" i="3" l="1"/>
  <c r="E69" i="3"/>
  <c r="F86" i="3" s="1"/>
  <c r="G58" i="3" l="1"/>
  <c r="I58" i="3" s="1"/>
  <c r="I59" i="3"/>
  <c r="G60" i="3"/>
  <c r="I60" i="3" s="1"/>
  <c r="F78" i="3" l="1"/>
  <c r="I69" i="3" l="1"/>
  <c r="G78" i="3"/>
  <c r="H78" i="3" s="1"/>
  <c r="G86" i="3"/>
  <c r="H86" i="3" s="1"/>
  <c r="G69" i="3"/>
  <c r="I14" i="3" l="1"/>
  <c r="I13" i="3"/>
  <c r="I10" i="3"/>
  <c r="I12" i="3" l="1"/>
  <c r="I20" i="3"/>
  <c r="I18" i="3"/>
  <c r="I11" i="3"/>
  <c r="I9" i="3"/>
  <c r="I8" i="3"/>
  <c r="I19" i="3" l="1"/>
  <c r="I16" i="3"/>
  <c r="I6" i="3"/>
  <c r="I15" i="3"/>
  <c r="I17" i="3"/>
  <c r="I7" i="3"/>
  <c r="I23" i="3"/>
  <c r="F85" i="3"/>
  <c r="F87" i="3" s="1"/>
  <c r="H5" i="3"/>
  <c r="G5" i="3" l="1"/>
  <c r="H52" i="3"/>
  <c r="F77" i="3"/>
  <c r="F79" i="3" s="1"/>
  <c r="I5" i="3"/>
  <c r="I52" i="3" l="1"/>
  <c r="G85" i="3"/>
  <c r="G77" i="3"/>
  <c r="G52" i="3"/>
  <c r="H77" i="3" l="1"/>
  <c r="G79" i="3"/>
  <c r="H79" i="3" s="1"/>
  <c r="G87" i="3"/>
  <c r="H87" i="3" s="1"/>
  <c r="H85" i="3"/>
</calcChain>
</file>

<file path=xl/sharedStrings.xml><?xml version="1.0" encoding="utf-8"?>
<sst xmlns="http://schemas.openxmlformats.org/spreadsheetml/2006/main" count="1064" uniqueCount="345">
  <si>
    <t>ITEM</t>
  </si>
  <si>
    <t>DESCRIÇÃO</t>
  </si>
  <si>
    <t>FCM/FCO</t>
  </si>
  <si>
    <t xml:space="preserve"> Total - R$</t>
  </si>
  <si>
    <t>Previsto acumulado ATÉ O 11º ANO</t>
  </si>
  <si>
    <t>Executado</t>
  </si>
  <si>
    <t>Inexecução</t>
  </si>
  <si>
    <t>%</t>
  </si>
  <si>
    <t>R$</t>
  </si>
  <si>
    <t xml:space="preserve"> R$ </t>
  </si>
  <si>
    <t>1.2.5.3</t>
  </si>
  <si>
    <t>Recuperação de Passivos Ambientais</t>
  </si>
  <si>
    <t>FCO</t>
  </si>
  <si>
    <t>5.1.1.1</t>
  </si>
  <si>
    <t>Correções de Traçado (inclusive OAE's) - 4,7 km</t>
  </si>
  <si>
    <t>5.1.1.2</t>
  </si>
  <si>
    <t>Correções de Traçado (inclusive OAE's) - 2,7 km</t>
  </si>
  <si>
    <t>5.1.2.1</t>
  </si>
  <si>
    <t xml:space="preserve">Conclusão Variante de Madalena (km 195,5 ao km 201,0) </t>
  </si>
  <si>
    <t>5.1.2.2</t>
  </si>
  <si>
    <t>Variante de Jamapará - L = 5 km</t>
  </si>
  <si>
    <t>5.1.2.3</t>
  </si>
  <si>
    <t>Variante de Sapucaia - L = 6 km</t>
  </si>
  <si>
    <t>5.1.2.4</t>
  </si>
  <si>
    <t>Variante de Anta - L = 3 km</t>
  </si>
  <si>
    <t>5.1.4.1</t>
  </si>
  <si>
    <t>Melhoria de Acessos Existente - 16 acessos</t>
  </si>
  <si>
    <t>5.1.5.1</t>
  </si>
  <si>
    <t>Melhoria de Intercessões Existentes - km 154,8; km 182,4; km 235,2</t>
  </si>
  <si>
    <t>5.1.9</t>
  </si>
  <si>
    <t xml:space="preserve">Implantação de Trevos em Desnível, com Alças, em Pista Dupla - Parcial </t>
  </si>
  <si>
    <t>5.1.10</t>
  </si>
  <si>
    <t>Implantçaão de Trevos em Desnível, com Alças, em Pista Dupla - Completo - km 268,2; entre o km 278,0 e km 281,0, um acesso local; km 283,0 - entroncamento com o Contorno de Volta Redonda.</t>
  </si>
  <si>
    <t>5.1.14</t>
  </si>
  <si>
    <t>Execução de Passarelas sobre Pista Dupla</t>
  </si>
  <si>
    <t>5.1.17.1</t>
  </si>
  <si>
    <t>Implantação de barreiras de concreto - km 283,0 ao km 286,45</t>
  </si>
  <si>
    <t>5.1.18.1</t>
  </si>
  <si>
    <t>4 Pórticos</t>
  </si>
  <si>
    <t>5.2.1.1</t>
  </si>
  <si>
    <t>Duplicação - 12,3 km</t>
  </si>
  <si>
    <t>5.2.1.2</t>
  </si>
  <si>
    <t>Duplicação - 15,1 km</t>
  </si>
  <si>
    <t>5.2.2.1</t>
  </si>
  <si>
    <t>Execução de Terceiras Faixas - 0,8 km</t>
  </si>
  <si>
    <t>5.2.2.2</t>
  </si>
  <si>
    <t>Execução de Terceiras Faixas - 1,2 km</t>
  </si>
  <si>
    <t>5.2.2.3</t>
  </si>
  <si>
    <t xml:space="preserve">Execução de Terceiras Faixas - 13,9 km </t>
  </si>
  <si>
    <t>6.1.1.1</t>
  </si>
  <si>
    <t xml:space="preserve">Implantação das Edificações - CCO </t>
  </si>
  <si>
    <t>6.1.1.2</t>
  </si>
  <si>
    <t xml:space="preserve">Implantação de Edificações - Postos de Fiscalização </t>
  </si>
  <si>
    <t>6.1.2</t>
  </si>
  <si>
    <t>Implantação e Instalação dos Equipamentos e Sistemas</t>
  </si>
  <si>
    <t>6.2.1.A</t>
  </si>
  <si>
    <t>Implantçaão e Instalação dos Equipamentos e Sisteams - Administração Central - Conjunto de Equipamentos Gerais e de Informática</t>
  </si>
  <si>
    <t>6.2.1.B</t>
  </si>
  <si>
    <t>Equipamentos de Informática</t>
  </si>
  <si>
    <t>6.3.1.1</t>
  </si>
  <si>
    <t>Implantação e Instalação dos Equipamentos e Sistemas - Sistema de Detecção e Sensoriamento de Pista</t>
  </si>
  <si>
    <t>6.3.1.2</t>
  </si>
  <si>
    <t>Sistema de Painéis de Mensagens Variáveis - Fixos</t>
  </si>
  <si>
    <t>6.3.1.3</t>
  </si>
  <si>
    <t>Sistema de Painéis de Mensagens Variáveis - Móveis</t>
  </si>
  <si>
    <t>6.3.1.4</t>
  </si>
  <si>
    <t>Sistema de Sensoriamento Meteorológico</t>
  </si>
  <si>
    <t>6.3.1.5</t>
  </si>
  <si>
    <t>Sistema de Detecção de Altura</t>
  </si>
  <si>
    <t>6.3.1.6</t>
  </si>
  <si>
    <t xml:space="preserve">Sistema de Inspeção de Tráfego </t>
  </si>
  <si>
    <t>6.3.1.7</t>
  </si>
  <si>
    <t>Sistema de Circuito Fechado de TV - CFTV</t>
  </si>
  <si>
    <t>6.3.1.8</t>
  </si>
  <si>
    <t>Sistema de Controle de Velocidade</t>
  </si>
  <si>
    <t>6.4.1</t>
  </si>
  <si>
    <t xml:space="preserve">Sistemas de Arrecadação de Pedágio - Implantação das Edificações </t>
  </si>
  <si>
    <t>6.4.2.A</t>
  </si>
  <si>
    <t>Implantação e Instalação dos Equipamentos e Sistemas - Equipamentos da Praça de Pedágio - Central de Controle</t>
  </si>
  <si>
    <t>6.4.2.B</t>
  </si>
  <si>
    <t xml:space="preserve">Equipamentos da Praça de Pedágio - Sistema de Cobrança - implantação </t>
  </si>
  <si>
    <t>6.5.1.1</t>
  </si>
  <si>
    <t>Sistemas de Pesagem - Implantação das Edificações - Balança Fixa</t>
  </si>
  <si>
    <t>6.5.2.1.A</t>
  </si>
  <si>
    <t>Implantação e Instalação dos Equipamentos e Sistemas - Posto de Pesagem Fixa - Conjunto Completo de Balanças para Pesagem em Movimento + Sinalização Semafórica, informática</t>
  </si>
  <si>
    <t>6.5.2.1.B</t>
  </si>
  <si>
    <t>Implantação e Instalação dos Equipamentos e Sistemas - Posto de Pesagem Fixa - Veículo de Transporte de Equipe</t>
  </si>
  <si>
    <t>6.6.1.1.A</t>
  </si>
  <si>
    <t xml:space="preserve">Implantação e Instalação dos Equipamentos e Sistemas - Estação de Telecomunicações - Sistema Central </t>
  </si>
  <si>
    <t>6.6.1.1.B</t>
  </si>
  <si>
    <t>Implantação e Instalação dos Equipamentos e Sistemas - Estação de Telecomunicações - Fibra óptica</t>
  </si>
  <si>
    <t>6.6.1.3.A</t>
  </si>
  <si>
    <t>Implantação e Instalação dos Equipamentos e Sistemas - Sistema de Comunicação - Sistema Central</t>
  </si>
  <si>
    <t>6.6.1.3.B</t>
  </si>
  <si>
    <t>Implantação e Instalação dos Equipamentos e Sistemas - Sistema de Comunicação - Rádio Fixos</t>
  </si>
  <si>
    <t>6.6.1.3.C</t>
  </si>
  <si>
    <t>Implantação e Instalação dos Equipamentos e Sistemas - Sistema de Comunicação - Rádio Móveis</t>
  </si>
  <si>
    <t>6.6.1.3.D</t>
  </si>
  <si>
    <t>Implantação e Instalação dos Equipamentos e Sistemas - Sistema de Comunicação - Rádio Pórtateis</t>
  </si>
  <si>
    <t>6.6.1.3.E</t>
  </si>
  <si>
    <t>Implantação e Instalação dos Equipamentos e Sistemas - Sistema de Comunicação - Repetidoras</t>
  </si>
  <si>
    <t>6.6.1.4</t>
  </si>
  <si>
    <t xml:space="preserve">Implantação e Instalação dos Equipamentos e Sistemas - Sistema de Comunicação - Telefonia Operacional </t>
  </si>
  <si>
    <t>6.6.1.5</t>
  </si>
  <si>
    <t>Implantação e Instalação dos Equipamentos e Sistemas - Sistema de Comunicação - Fibra Óptica - Interligação CCO - Sede ANTT</t>
  </si>
  <si>
    <t>6.7.1</t>
  </si>
  <si>
    <t xml:space="preserve">Sistemas de Atendimento ao Usuário - Implantação das Edificações </t>
  </si>
  <si>
    <t>6.7.2.1</t>
  </si>
  <si>
    <t xml:space="preserve">Sistemas de Atendimento Emergengial - Implantação </t>
  </si>
  <si>
    <t>6.7.2.2</t>
  </si>
  <si>
    <t xml:space="preserve">Sistemas de Informações aos Usuários - Implantação </t>
  </si>
  <si>
    <t>6.7.2.3</t>
  </si>
  <si>
    <t>Sistemas de Reclamações e Sugestões - Implantação</t>
  </si>
  <si>
    <t>6.8.1</t>
  </si>
  <si>
    <t>Implantação e Instalação dos Equipamentos e Sistemas - Sistema de Guarda e Vigilância Patrimonial</t>
  </si>
  <si>
    <t>TOTAL</t>
  </si>
  <si>
    <t>1.2.5.4</t>
  </si>
  <si>
    <t>Recuperação de Passivos Ambientais Incorporados ao PER</t>
  </si>
  <si>
    <t>FCM</t>
  </si>
  <si>
    <t>5.1.1.3</t>
  </si>
  <si>
    <t>Correção de taçado (inclusive OAE's) - RE 2014</t>
  </si>
  <si>
    <t>5.1.1.4</t>
  </si>
  <si>
    <t>Correções de Traçado (inclusive OAE's) - RE 2016</t>
  </si>
  <si>
    <t>5.1.14.2</t>
  </si>
  <si>
    <t>5.1.19</t>
  </si>
  <si>
    <t>Melhorias Geométricas - Pontos Críticos (km 104)</t>
  </si>
  <si>
    <t>5.2.1.3</t>
  </si>
  <si>
    <t>Duplicação - Obras de Ampliação do Ponto Azul</t>
  </si>
  <si>
    <t>5.2.2.4</t>
  </si>
  <si>
    <t xml:space="preserve">Item 5.2.2.4 - Execução de Terceira Faixa </t>
  </si>
  <si>
    <t>5.2.2.5</t>
  </si>
  <si>
    <t xml:space="preserve">Item 5.2.2.5 - Execução de Terceira Faixa </t>
  </si>
  <si>
    <t>5.2.2.6</t>
  </si>
  <si>
    <t xml:space="preserve">Terceiras Faixas Jamapará </t>
  </si>
  <si>
    <t>5.2.2.7</t>
  </si>
  <si>
    <t>Terceiras Faixas Sapucaia</t>
  </si>
  <si>
    <t>5.2.2.8</t>
  </si>
  <si>
    <t>Terceiras Faixas Anta</t>
  </si>
  <si>
    <t>6.9.1</t>
  </si>
  <si>
    <t>Auisição de equipamentos e sistemas</t>
  </si>
  <si>
    <t xml:space="preserve">Valor Executado até o 11º ano concessão </t>
  </si>
  <si>
    <t>Fluxo de Caixa</t>
  </si>
  <si>
    <t xml:space="preserve">Valor Previsto </t>
  </si>
  <si>
    <t>Valor Executado</t>
  </si>
  <si>
    <t>% Acumulado - Nível de Execução</t>
  </si>
  <si>
    <t xml:space="preserve">FCO = </t>
  </si>
  <si>
    <t>Nível de Execução do FCO</t>
  </si>
  <si>
    <t>FCM =</t>
  </si>
  <si>
    <t>Nível de Execução do FCM</t>
  </si>
  <si>
    <t>FCO + FCM ( Investimento Total) =</t>
  </si>
  <si>
    <t>Nível de Execução Contratual</t>
  </si>
  <si>
    <t>Valor Total Contratual Executado até 25º Ano concessão</t>
  </si>
  <si>
    <t>Valor Previsto - 25</t>
  </si>
  <si>
    <t>km 201,8 ao km 202,8/PR, na região do rio Passa Três</t>
  </si>
  <si>
    <t>5.1.1</t>
  </si>
  <si>
    <t>Previsto acumulado ATÉ O 12º ANO</t>
  </si>
  <si>
    <t>Pinheirinho - Fazenda Rio Grande no PR - 1,44 km</t>
  </si>
  <si>
    <t>5.1.3.1</t>
  </si>
  <si>
    <t>Rio Negro/PR - 2,4 km</t>
  </si>
  <si>
    <t>5.1.3.2</t>
  </si>
  <si>
    <t xml:space="preserve">Mafra/SC - 7,38 km </t>
  </si>
  <si>
    <t>5.1.3.3</t>
  </si>
  <si>
    <t>Mandirituba/PR - 2,5 km</t>
  </si>
  <si>
    <t>5.1.3.4</t>
  </si>
  <si>
    <t xml:space="preserve"> 32 Acessos</t>
  </si>
  <si>
    <t>7 unidades - PR: km 152,7; km 167,2; km 191,8; km 208,8; SC : km 1,2; km 134,3 - SC-302; km 189,9 - BR-470</t>
  </si>
  <si>
    <t>km 4,5 - Entronc. BR-280/SC</t>
  </si>
  <si>
    <t>5.1.8.1</t>
  </si>
  <si>
    <t>2 unidades - Km 127,6 e Km 131,8</t>
  </si>
  <si>
    <t>5.1.10.1</t>
  </si>
  <si>
    <t>5.1.10.2</t>
  </si>
  <si>
    <t>2 unidades - Fazenda Rio Grande km 138,8 e Km 141,8 - PR 510, Mandirituba/PR</t>
  </si>
  <si>
    <t>1 unidade - Fazenda Rio Grande/PR - 128,7</t>
  </si>
  <si>
    <t>5.1.11.1</t>
  </si>
  <si>
    <t>Rio Negro(PR) - km 208,2</t>
  </si>
  <si>
    <t>5.1.12.1</t>
  </si>
  <si>
    <t>km 61,5; km 73,5</t>
  </si>
  <si>
    <t>5.1.13.1</t>
  </si>
  <si>
    <t>5.1.14.1</t>
  </si>
  <si>
    <t>5.1.19.1</t>
  </si>
  <si>
    <t>5.1.19.2</t>
  </si>
  <si>
    <t>5.1.20.1</t>
  </si>
  <si>
    <t>Trevo do Distrito Industrial - Km 116+500 BR 116/PR</t>
  </si>
  <si>
    <t>5.1.21.1</t>
  </si>
  <si>
    <t>5.1.22</t>
  </si>
  <si>
    <t>Trevo Vila Pompéia - Km 117+500 BR 116/PR</t>
  </si>
  <si>
    <t>5.1.23</t>
  </si>
  <si>
    <t>Obras Complementares - Km 115+200 ao Km 126+660 BR 116/PR</t>
  </si>
  <si>
    <t>5.1.24.1</t>
  </si>
  <si>
    <t>Adequação de Pista Central Norte  - Km 115+200 ao Km 117+300</t>
  </si>
  <si>
    <t>Pista Auxiliar do Distrito Industrial CEASA</t>
  </si>
  <si>
    <t>5.1.24.3</t>
  </si>
  <si>
    <t>Sinalização Especial - km 194, 4 - BR 116/PR</t>
  </si>
  <si>
    <t>5.1.30</t>
  </si>
  <si>
    <t>25,4 Km - 5,6 km entre o km 117,3 e o km 122,9; 19,8 km entre o km 122,9 e o km 142,7 (Duplicações (inclusive OAE's))</t>
  </si>
  <si>
    <t>Execução de Terceiras Faixas - 20,3 km</t>
  </si>
  <si>
    <t>Execução de Terceiras Faixas - 28 km</t>
  </si>
  <si>
    <t>Remoção de Interferências</t>
  </si>
  <si>
    <t>5.4.1</t>
  </si>
  <si>
    <t>Estudo de Viabilidade da Duplicação</t>
  </si>
  <si>
    <t>5.4.2</t>
  </si>
  <si>
    <t>CENTRO DE CONTROLE OPERACIONAL – CCO - Implantação das Edificações</t>
  </si>
  <si>
    <t>CENTRO DE CONTROLE OPERACIONAL - Postos de Fiscalização</t>
  </si>
  <si>
    <t>EQUIPAMENTOS E VEÍCULOS DA ADMINISTRAÇÃO - Implantação e Instalação dos Equipamentos e Sistemas</t>
  </si>
  <si>
    <t>6.2.1</t>
  </si>
  <si>
    <t>Implantação e Instalação dos Equipamentos e Sistemas
SISTEMAS DE CONTROLE DE TRÁFEGO - Sistema de Detecção e Sensoriamento de Pista</t>
  </si>
  <si>
    <t>Sistema de Painéis de Mensagens Variáveis – Fixos</t>
  </si>
  <si>
    <t>Implantação e Instalação dos Equipamentos e Sistemas
SISTEMAS DE CONTROLE DE TRÁFEGO - Sistema de Painéis de Mensagens Variáveis – Fixos</t>
  </si>
  <si>
    <t>Implantação e Instalação dos Equipamentos e Sistemas
SISTEMAS DE CONTROLE DE TRÁFEGO - Sistema de Painéis de Mensagens Variáveis – Móveis</t>
  </si>
  <si>
    <t>Implantação e Instalação dos Equipamentos e Sistemas
SISTEMAS DE CONTROLE DE TRÁFEGO - Sistema de Sensoriamento Meteorológico</t>
  </si>
  <si>
    <t>Implantação e Instalação dos Equipamentos e Sistemas
SISTEMAS DE CONTROLE DE TRÁFEGO - Sistema de Detecção de Altura</t>
  </si>
  <si>
    <t>Implantação e Instalação dos Equipamentos e Sistemas
SISTEMAS DE CONTROLE DE TRÁFEGO  - Inspeção de Tráfego (Veículos)</t>
  </si>
  <si>
    <t>6.3.1.6.2</t>
  </si>
  <si>
    <t>6.3.1.6.1</t>
  </si>
  <si>
    <t>Implantação e Instalação dos Equipamentos e Sistemas
SISTEMAS DE CONTROLE DE TRÁFEGO   - Inspeção de Tráfego (Equipamentos)</t>
  </si>
  <si>
    <t>Sistema de Circuito Fechado de TV – CFTV</t>
  </si>
  <si>
    <t>Sistema de Detecção e Sensoriamento de Pista</t>
  </si>
  <si>
    <t>Sistema de Painéis de Mensagens Variáveis – Móveis</t>
  </si>
  <si>
    <t xml:space="preserve"> - Inspeção de Tráfego (Veículos)</t>
  </si>
  <si>
    <t xml:space="preserve"> - Inspeção de Tráfego (Equipamentos)</t>
  </si>
  <si>
    <t>SISTEMAS DE ARRECADAÇÃO DE PEDÁGIO - Implantação das Edificações</t>
  </si>
  <si>
    <t>6.4.2</t>
  </si>
  <si>
    <t>SISTEMAS DE ARRECADAÇÃO DE PEDÁGIO - Implantação e Instalação dos Equipamentos e Sistemas</t>
  </si>
  <si>
    <t>6.5.2.1</t>
  </si>
  <si>
    <t>6.6.1.2.1</t>
  </si>
  <si>
    <t>SISTEMA DE COMUNICAÇÃO - Call boxes (Obras Civis)</t>
  </si>
  <si>
    <t>6.6.1.3.1</t>
  </si>
  <si>
    <t>SISTEMA DE COMUNICAÇÃO - Estação Repetidora e Torre Metálica</t>
  </si>
  <si>
    <t>6.6.1.3.2</t>
  </si>
  <si>
    <t>6.6.1.3.3</t>
  </si>
  <si>
    <t>SISTEMA DE COMUNICAÇÃO  - Estação Central e Estação Fixa de Radiofonia</t>
  </si>
  <si>
    <t>SISTEMA DE COMUNICAÇÃO - Estação Móvel,  Estação Portátil e Sistema "NO BREAK"</t>
  </si>
  <si>
    <t>SISTEMAS DE ATENDIMENTO AO USUÁRIO - Implantação das Edificações</t>
  </si>
  <si>
    <t>6.7.2.1.1</t>
  </si>
  <si>
    <t>SISTEMAS DE ATENDIMENTO AO USUÁRIO  - Atendimento Médico de Emergência</t>
  </si>
  <si>
    <t>6.7.2.1.2</t>
  </si>
  <si>
    <t>6.7.2.1.3</t>
  </si>
  <si>
    <t>SISTEMAS DE ATENDIMENTO AO USUÁRIO  - Guincho Leve, Caminhão Pipa e Caminhão Multi-uso (Veículos)</t>
  </si>
  <si>
    <t>SISTEMAS DE ATENDIMENTO AO USUÁRIO - Guincho Leve, Caminhão Pipa e Caminhão Multi-uso (Equipamentos)</t>
  </si>
  <si>
    <t xml:space="preserve"> - Atendimento Médico de Emergência</t>
  </si>
  <si>
    <t xml:space="preserve"> - Guincho Leve, Caminhão Pipa e Caminhão Multi-uso (Veículos)</t>
  </si>
  <si>
    <t xml:space="preserve"> - Guincho Leve, Caminhão Pipa e Caminhão Multi-uso (Equipamentos)</t>
  </si>
  <si>
    <t>SISTEMA DE GUARDA E VIGILÂNCIA PATRIMONIAL - Implantação e Instalação dos Equipamentos e Sistemas</t>
  </si>
  <si>
    <t>VEÍCULOS FISCALIZAÇÃO ANTT - Implantação veículos Fiscalização ANTT</t>
  </si>
  <si>
    <t xml:space="preserve">6 unidades no trecho entre Pinheirinho e a Fazenda Rio Grande e Mandirituba </t>
  </si>
  <si>
    <t>1 unidade -  Vila Pompéia</t>
  </si>
  <si>
    <t>10 unidades em local a definir</t>
  </si>
  <si>
    <t>3 unidades - Monte Castelo: Km 99+000 e Km 100+300; Correia Pinto: Km 220+500</t>
  </si>
  <si>
    <t>25,4 Km - 5,6 km entre o km 117,3 e o km 122,9; 19,8 km entre o km 122,9 e o km 142,7</t>
  </si>
  <si>
    <t>CCO</t>
  </si>
  <si>
    <t>Postos de Fiscalização</t>
  </si>
  <si>
    <t>Implantação das Edificações</t>
  </si>
  <si>
    <t>Balança Fixa</t>
  </si>
  <si>
    <t xml:space="preserve"> - Call boxes (Obras Civis)</t>
  </si>
  <si>
    <t xml:space="preserve"> - Estação Repetidora e Torre Metálica</t>
  </si>
  <si>
    <t xml:space="preserve"> - Estação Central e Estação Fixa de Radiofonia</t>
  </si>
  <si>
    <t xml:space="preserve"> - Estação Móvel,  Estação Portátil e Sistema "NO BREAK"</t>
  </si>
  <si>
    <t>Telefonia Operacional</t>
  </si>
  <si>
    <t>Total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</si>
  <si>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</si>
  <si>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</si>
  <si>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</si>
  <si>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</si>
  <si>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</si>
  <si>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</si>
  <si>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</si>
  <si>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</si>
  <si>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</si>
  <si>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</si>
  <si>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</si>
  <si>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</si>
  <si>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Acumulado</t>
  </si>
  <si>
    <t>3 unidades - Km 118,0 , Km 122,0 e Km 125,4 - BR 116/PR</t>
  </si>
  <si>
    <t>FCM2</t>
  </si>
  <si>
    <t>2 unidades - Km 118,9 e Km 122,72</t>
  </si>
  <si>
    <t>FCM1</t>
  </si>
  <si>
    <t>5.1.24.2</t>
  </si>
  <si>
    <t>FCM3</t>
  </si>
  <si>
    <t>Implantação veículos Fiscalização ANTT</t>
  </si>
  <si>
    <t>Correção de Traçados, inclusive OAE - km 201,8 ao km 202,8/PR, na região do rio Passa Três</t>
  </si>
  <si>
    <t>Execução de Ruas Laterais em Pista Simples - Pinheirinho - Fazenda Rio Grande no PR - 1,44 km</t>
  </si>
  <si>
    <t>Execução de Ruas Laterais em Pista Simples - Rio Negro/PR - 2,4 km</t>
  </si>
  <si>
    <t xml:space="preserve">Execução de Ruas Laterais em Pista Simples - Mafra/SC - 7,38 km </t>
  </si>
  <si>
    <t>Execução de Ruas Laterais em Pista Simples - Mandirituba/PR - 2,5 km</t>
  </si>
  <si>
    <t xml:space="preserve"> Melhoria de Acessos Existentes - 32 Acessos</t>
  </si>
  <si>
    <t>Melhoria de Interseções Existentes - 7 unidades - PR: km 152,7; km 167,2; km 191,8; km 208,8; SC : km 1,2; km 134,3 - SC-302; km 189,9 - BR-470</t>
  </si>
  <si>
    <t>Implantação de Trevo em Desnível, com Alças, em Pista Simples - Completo - km 4,5 - Entronc. BR-280/SC</t>
  </si>
  <si>
    <t>Implantação de Trevos em Desnível, com Alças, em Pista Dupla - Completo - 2 unidades - Km 127,6 e Km 131,8</t>
  </si>
  <si>
    <t>Implantação de Trevos em Desnível, com Alças, em Pista Dupla - Completo - 2 unidades - Fazenda Rio Grande km 138,8 e Km 141,8 - PR 510, Mandirituba/PR</t>
  </si>
  <si>
    <t>Implantação de Passagens em Desnível Inferior tipo Galeria - 1 unidade - Fazenda Rio Grande/PR - 128,7</t>
  </si>
  <si>
    <t>Implantação de Passagens em Desnível Inferior Tipo Viaduto - Rio Negro(PR) - km 208,2</t>
  </si>
  <si>
    <t>Execução de Passarelas sobre Pista Simples - km 61,5; km 73,5</t>
  </si>
  <si>
    <t>Execução de Passarelas sobre Pista Dupla - 6 unidades no trecho entre Pinheirinho e a Fazenda Rio Grande e Mandirituba (Execução de Passarelas sobre Pista Dupla)</t>
  </si>
  <si>
    <t>Execução de Passarelas sobre Pista Dupla - 3 unidades - Km 118,0 , Km 122,0 e Km 125,4 - BR 116/PR  (Execução de Passarelas sobre Pista Dupla)</t>
  </si>
  <si>
    <t>Implantação de Retorno em Nível - 1 unidade -  Vila Pompéia (Implantação de Retorno em Nível)</t>
  </si>
  <si>
    <t>Implantação de Retorno em Nível - 2 unidades - Km 118,9 e Km 122,72 (Implantação de Retorno em Nível)</t>
  </si>
  <si>
    <t>Implantação de Refúgios Centrais - 10 unidades em local a definir ( Implantação de Refúgios Centrais)</t>
  </si>
  <si>
    <t xml:space="preserve"> Implantação de Obras em Combate a Enchentes - 3 unidades - Monte Castelo: Km 99+000 e Km 100+300; Correia Pinto: Km 220+500 ( Implantação de Obras em Combate a Enchentes)</t>
  </si>
  <si>
    <t>Reserva de Espaço para Corredor exclusivo de Ônibus - Linha Verde - Obras Complementares - Km 115+200 ao Km 126+660 BR 116/PR</t>
  </si>
  <si>
    <t>Reserva de Espaço para Corredor exclusivo de Ônibus - Linha Verde - Adequação de Pista Central Norte  - Km 115+200 ao Km 117+300</t>
  </si>
  <si>
    <t>Reserva de Espaço para Corredor exclusivo de Ônibus - Linha Verde - Pista Auxiliar do Distrito Industrial CEASA</t>
  </si>
  <si>
    <t>CENTRO DE CONTROLE OPERACIONAL - Implantação e Instalação dos Equipamentos e Sistemas</t>
  </si>
  <si>
    <t>SISTEMAS DE PESAGEM - Balança Fixa - Implantação e Instalação dos Equipamentos e Sistemas</t>
  </si>
  <si>
    <t>SISTEMAS DE PESAGEM - Balança Fixa -  Implantação das edificações</t>
  </si>
  <si>
    <t>ANO 01</t>
  </si>
  <si>
    <t>ANO 02</t>
  </si>
  <si>
    <t>ANO 03</t>
  </si>
  <si>
    <t>ANO 04</t>
  </si>
  <si>
    <t>ANO 05</t>
  </si>
  <si>
    <t>ANO 06</t>
  </si>
  <si>
    <t>ANO 07</t>
  </si>
  <si>
    <t>ANO 08</t>
  </si>
  <si>
    <t>ANO 09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</si>
  <si>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</si>
  <si>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</si>
  <si>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</si>
  <si>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</si>
  <si>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</si>
  <si>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</si>
  <si>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</si>
  <si>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</si>
  <si>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</si>
  <si>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</si>
  <si>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</si>
  <si>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</si>
  <si>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</si>
  <si>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</si>
  <si>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</si>
  <si>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</si>
  <si>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Acumulado até 12º Ano</t>
  </si>
  <si>
    <t>Acumulado do 13º ao 25 ano</t>
  </si>
  <si>
    <t>Inexecução do 12º Ano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</si>
  <si>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</si>
  <si>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</si>
  <si>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</si>
  <si>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</si>
  <si>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</si>
  <si>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</si>
  <si>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</si>
  <si>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</si>
  <si>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</si>
  <si>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Saldo à executar</t>
  </si>
  <si>
    <t>SISTEMA DE COMUNICAÇÃO - Telefonia Operacional</t>
  </si>
  <si>
    <t xml:space="preserve">Valor Executado até o 12º ano concessão </t>
  </si>
  <si>
    <t>Obra de Ampliação de Capacidade e Melhorias Físicas e Operacionais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</si>
</sst>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4" fontId="0" fillId="0" borderId="0" xfId="0" applyNumberFormat="1"/>
    <xf numFmtId="4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justify" vertical="center" wrapText="1"/>
    </xf>
    <xf numFmtId="10" fontId="3" fillId="7" borderId="1" xfId="0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10" fontId="4" fillId="7" borderId="1" xfId="0" applyNumberFormat="1" applyFont="1" applyFill="1" applyBorder="1" applyAlignment="1">
      <alignment horizontal="center" vertical="center"/>
    </xf>
    <xf numFmtId="10" fontId="3" fillId="6" borderId="1" xfId="1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10" fontId="7" fillId="8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0" fontId="2" fillId="5" borderId="1" xfId="1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/>
    </xf>
    <xf numFmtId="10" fontId="2" fillId="12" borderId="1" xfId="1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" fontId="3" fillId="1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14" borderId="0" xfId="0" applyFill="1"/>
    <xf numFmtId="4" fontId="0" fillId="14" borderId="0" xfId="0" applyNumberFormat="1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2" fillId="3" borderId="0" xfId="0" applyNumberFormat="1" applyFont="1" applyFill="1" applyAlignment="1">
      <alignment horizontal="center" vertical="center"/>
    </xf>
    <xf numFmtId="4" fontId="11" fillId="3" borderId="1" xfId="0" applyNumberFormat="1" applyFont="1" applyFill="1" applyBorder="1" applyAlignment="1">
      <alignment vertical="center"/>
    </xf>
    <xf numFmtId="4" fontId="11" fillId="3" borderId="0" xfId="0" applyNumberFormat="1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vertical="center"/>
    </xf>
    <xf numFmtId="0" fontId="11" fillId="15" borderId="1" xfId="0" applyFont="1" applyFill="1" applyBorder="1" applyAlignment="1">
      <alignment vertical="center" wrapText="1"/>
    </xf>
    <xf numFmtId="0" fontId="11" fillId="15" borderId="1" xfId="0" applyFont="1" applyFill="1" applyBorder="1" applyAlignment="1">
      <alignment horizontal="center" vertical="center"/>
    </xf>
    <xf numFmtId="4" fontId="11" fillId="15" borderId="1" xfId="0" applyNumberFormat="1" applyFont="1" applyFill="1" applyBorder="1" applyAlignment="1">
      <alignment vertical="center"/>
    </xf>
    <xf numFmtId="0" fontId="11" fillId="15" borderId="0" xfId="0" applyFont="1" applyFill="1" applyAlignment="1">
      <alignment vertical="center"/>
    </xf>
    <xf numFmtId="0" fontId="12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4" fontId="12" fillId="16" borderId="1" xfId="0" applyNumberFormat="1" applyFont="1" applyFill="1" applyBorder="1" applyAlignment="1">
      <alignment horizontal="center" vertical="center"/>
    </xf>
    <xf numFmtId="0" fontId="11" fillId="0" borderId="0" xfId="0" applyFont="1"/>
    <xf numFmtId="4" fontId="11" fillId="0" borderId="0" xfId="0" applyNumberFormat="1" applyFont="1"/>
    <xf numFmtId="4" fontId="11" fillId="14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right"/>
    </xf>
    <xf numFmtId="0" fontId="2" fillId="1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0" fontId="8" fillId="11" borderId="1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3;rea%20de%20Trabalho/Cronogramas%20PER/Planalto%20Sul%20R14%20-%20Cronograma%20PER%20GEFIR%20-%2016_04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"/>
      <sheetName val="Síntese"/>
      <sheetName val="Painel"/>
      <sheetName val="Impactos"/>
      <sheetName val="Quadro Tarifário"/>
      <sheetName val="Extensão de prazo"/>
      <sheetName val="PER"/>
      <sheetName val="Depreciação"/>
      <sheetName val="Depreciação Ext"/>
      <sheetName val="Amortização"/>
      <sheetName val="FCO"/>
      <sheetName val="FCM1"/>
      <sheetName val="FCM2"/>
      <sheetName val="FCM3"/>
      <sheetName val="FCM4"/>
      <sheetName val="FCM5"/>
      <sheetName val="FCM6"/>
      <sheetName val="FCM7"/>
      <sheetName val="FCM8"/>
    </sheetNames>
    <sheetDataSet>
      <sheetData sheetId="0"/>
      <sheetData sheetId="1"/>
      <sheetData sheetId="2">
        <row r="3">
          <cell r="D3">
            <v>14</v>
          </cell>
        </row>
        <row r="16">
          <cell r="D16" t="str">
            <v>-</v>
          </cell>
          <cell r="F16" t="str">
            <v>Não</v>
          </cell>
          <cell r="N16" t="str">
            <v>-</v>
          </cell>
          <cell r="P16" t="str">
            <v>Não</v>
          </cell>
          <cell r="X16" t="str">
            <v>-</v>
          </cell>
          <cell r="Z16" t="str">
            <v>Não</v>
          </cell>
          <cell r="AH16" t="str">
            <v>-</v>
          </cell>
          <cell r="AJ16" t="str">
            <v>Não</v>
          </cell>
          <cell r="AR16" t="str">
            <v>-</v>
          </cell>
          <cell r="AT16" t="str">
            <v>Não</v>
          </cell>
          <cell r="BB16" t="str">
            <v>-</v>
          </cell>
          <cell r="BD16" t="str">
            <v>Não</v>
          </cell>
          <cell r="BL16" t="str">
            <v>-</v>
          </cell>
          <cell r="BN16" t="str">
            <v>Não</v>
          </cell>
          <cell r="BV16" t="str">
            <v>-</v>
          </cell>
          <cell r="BX16" t="str">
            <v>Não</v>
          </cell>
          <cell r="CH16" t="str">
            <v>Sim</v>
          </cell>
        </row>
        <row r="17">
          <cell r="D17" t="str">
            <v>-</v>
          </cell>
          <cell r="F17" t="str">
            <v>Não</v>
          </cell>
          <cell r="N17" t="str">
            <v>-</v>
          </cell>
          <cell r="P17" t="str">
            <v>Não</v>
          </cell>
          <cell r="X17" t="str">
            <v>-</v>
          </cell>
          <cell r="Z17" t="str">
            <v>Não</v>
          </cell>
          <cell r="AH17" t="str">
            <v>-</v>
          </cell>
          <cell r="AJ17" t="str">
            <v>Não</v>
          </cell>
          <cell r="AT17" t="str">
            <v>Não</v>
          </cell>
          <cell r="BD17" t="str">
            <v>Não</v>
          </cell>
          <cell r="BL17" t="str">
            <v>-</v>
          </cell>
          <cell r="BN17" t="str">
            <v>Não</v>
          </cell>
          <cell r="BV17" t="str">
            <v>-</v>
          </cell>
          <cell r="BX17" t="str">
            <v>Não</v>
          </cell>
          <cell r="CH17" t="str">
            <v>Não</v>
          </cell>
        </row>
        <row r="18">
          <cell r="D18" t="str">
            <v>-</v>
          </cell>
          <cell r="F18" t="str">
            <v>Não</v>
          </cell>
          <cell r="N18" t="str">
            <v>-</v>
          </cell>
          <cell r="P18" t="str">
            <v>Não</v>
          </cell>
          <cell r="X18" t="str">
            <v>-</v>
          </cell>
          <cell r="Z18" t="str">
            <v>Não</v>
          </cell>
          <cell r="AH18" t="str">
            <v>-</v>
          </cell>
          <cell r="AJ18" t="str">
            <v>Não</v>
          </cell>
          <cell r="AR18" t="str">
            <v>-</v>
          </cell>
          <cell r="AT18" t="str">
            <v>Não</v>
          </cell>
          <cell r="BB18" t="str">
            <v>-</v>
          </cell>
          <cell r="BD18" t="str">
            <v>Não</v>
          </cell>
          <cell r="BL18" t="str">
            <v>-</v>
          </cell>
          <cell r="BN18" t="str">
            <v>Não</v>
          </cell>
          <cell r="BV18" t="str">
            <v>-</v>
          </cell>
          <cell r="BX18" t="str">
            <v>Não</v>
          </cell>
        </row>
        <row r="19">
          <cell r="D19" t="str">
            <v>-</v>
          </cell>
          <cell r="F19" t="str">
            <v>Não</v>
          </cell>
          <cell r="N19" t="str">
            <v>-</v>
          </cell>
          <cell r="P19" t="str">
            <v>Não</v>
          </cell>
          <cell r="X19" t="str">
            <v>-</v>
          </cell>
          <cell r="Z19" t="str">
            <v>Não</v>
          </cell>
          <cell r="AH19" t="str">
            <v>-</v>
          </cell>
          <cell r="AJ19" t="str">
            <v>Não</v>
          </cell>
          <cell r="AR19" t="str">
            <v>-</v>
          </cell>
          <cell r="AT19" t="str">
            <v>Não</v>
          </cell>
          <cell r="BB19" t="str">
            <v>-</v>
          </cell>
          <cell r="BD19" t="str">
            <v>Não</v>
          </cell>
          <cell r="BL19" t="str">
            <v>-</v>
          </cell>
          <cell r="BN19" t="str">
            <v>Não</v>
          </cell>
          <cell r="BV19" t="str">
            <v>-</v>
          </cell>
          <cell r="BX19" t="str">
            <v>Não</v>
          </cell>
        </row>
        <row r="20">
          <cell r="D20" t="str">
            <v>10.1</v>
          </cell>
          <cell r="F20" t="str">
            <v>Não</v>
          </cell>
          <cell r="N20" t="str">
            <v>-</v>
          </cell>
          <cell r="P20" t="str">
            <v>Não</v>
          </cell>
          <cell r="X20" t="str">
            <v>-</v>
          </cell>
          <cell r="Z20" t="str">
            <v>Não</v>
          </cell>
          <cell r="AH20" t="str">
            <v>-</v>
          </cell>
          <cell r="AJ20" t="str">
            <v>Não</v>
          </cell>
          <cell r="AR20" t="str">
            <v>-</v>
          </cell>
          <cell r="AT20" t="str">
            <v>Não</v>
          </cell>
          <cell r="BB20" t="str">
            <v>-</v>
          </cell>
          <cell r="BD20" t="str">
            <v>Não</v>
          </cell>
          <cell r="BL20" t="str">
            <v>-</v>
          </cell>
          <cell r="BN20" t="str">
            <v>Não</v>
          </cell>
          <cell r="BV20" t="str">
            <v>-</v>
          </cell>
          <cell r="BX20" t="str">
            <v>Não</v>
          </cell>
        </row>
        <row r="21">
          <cell r="D21" t="str">
            <v>-</v>
          </cell>
          <cell r="F21" t="str">
            <v>Não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63"/>
  <sheetViews>
    <sheetView workbookViewId="0">
      <selection activeCell="C72" sqref="C72"/>
    </sheetView>
  </sheetViews>
  <sheetFormatPr defaultRowHeight="15" x14ac:dyDescent="0.25"/>
  <cols>
    <col min="3" max="3" width="53.5703125" customWidth="1"/>
    <col min="5" max="5" width="12.7109375" style="1" bestFit="1" customWidth="1"/>
    <col min="6" max="6" width="12.7109375" style="1" hidden="1" customWidth="1"/>
    <col min="7" max="10" width="11.7109375" style="1" hidden="1" customWidth="1"/>
    <col min="11" max="11" width="12.7109375" style="1" hidden="1" customWidth="1"/>
    <col min="12" max="16" width="11.7109375" style="1" hidden="1" customWidth="1"/>
    <col min="17" max="17" width="12.7109375" style="1" hidden="1" customWidth="1"/>
    <col min="18" max="18" width="15.5703125" bestFit="1" customWidth="1"/>
    <col min="19" max="19" width="13.85546875" customWidth="1"/>
  </cols>
  <sheetData>
    <row r="2" spans="2:20" s="41" customFormat="1" x14ac:dyDescent="0.25">
      <c r="E2" s="42" t="s">
        <v>258</v>
      </c>
      <c r="F2" s="42" t="s">
        <v>259</v>
      </c>
      <c r="G2" s="42" t="s">
        <v>260</v>
      </c>
      <c r="H2" s="42" t="s">
        <v>261</v>
      </c>
      <c r="I2" s="42" t="s">
        <v>262</v>
      </c>
      <c r="J2" s="42" t="s">
        <v>263</v>
      </c>
      <c r="K2" s="42" t="s">
        <v>264</v>
      </c>
      <c r="L2" s="42" t="s">
        <v>265</v>
      </c>
      <c r="M2" s="42" t="s">
        <v>266</v>
      </c>
      <c r="N2" s="42" t="s">
        <v>267</v>
      </c>
      <c r="O2" s="42" t="s">
        <v>268</v>
      </c>
      <c r="P2" s="42" t="s">
        <v>269</v>
      </c>
      <c r="Q2" s="42" t="s">
        <v>270</v>
      </c>
      <c r="R2" s="41" t="s">
        <v>271</v>
      </c>
    </row>
    <row r="3" spans="2:20" x14ac:dyDescent="0.25">
      <c r="B3" t="s">
        <v>154</v>
      </c>
      <c r="C3" t="s">
        <v>153</v>
      </c>
      <c r="D3" t="s">
        <v>12</v>
      </c>
      <c r="E3" s="1">
        <v>1987494.96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1635509.6</v>
      </c>
      <c r="L3" s="1">
        <v>351985.36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f>SUM(F3:Q3)</f>
        <v>1987494.96</v>
      </c>
      <c r="T3" t="str">
        <f>IF(E3=R3,"ok","erro")</f>
        <v>ok</v>
      </c>
    </row>
    <row r="4" spans="2:20" x14ac:dyDescent="0.25">
      <c r="B4" t="s">
        <v>157</v>
      </c>
      <c r="C4" t="s">
        <v>156</v>
      </c>
      <c r="D4" t="s">
        <v>12</v>
      </c>
      <c r="E4" s="1">
        <v>1216346.92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419031.51</v>
      </c>
      <c r="L4" s="1">
        <v>797315.41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f t="shared" ref="R4:R39" si="0">SUM(F4:Q4)</f>
        <v>1216346.92</v>
      </c>
      <c r="T4" t="str">
        <f t="shared" ref="T4:T58" si="1">IF(E4=R4,"ok","erro")</f>
        <v>ok</v>
      </c>
    </row>
    <row r="5" spans="2:20" x14ac:dyDescent="0.25">
      <c r="B5" t="s">
        <v>159</v>
      </c>
      <c r="C5" t="s">
        <v>158</v>
      </c>
      <c r="D5" t="s">
        <v>12</v>
      </c>
      <c r="E5" s="1">
        <v>2027209.73</v>
      </c>
      <c r="F5" s="1">
        <v>0</v>
      </c>
      <c r="G5" s="1">
        <v>0</v>
      </c>
      <c r="H5" s="1">
        <v>0</v>
      </c>
      <c r="I5" s="1">
        <v>577764.79</v>
      </c>
      <c r="J5" s="1">
        <v>1089373.81</v>
      </c>
      <c r="K5" s="1">
        <v>188281.19</v>
      </c>
      <c r="L5" s="1">
        <v>171789.94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f t="shared" si="0"/>
        <v>2027209.73</v>
      </c>
      <c r="T5" t="str">
        <f t="shared" si="1"/>
        <v>ok</v>
      </c>
    </row>
    <row r="6" spans="2:20" x14ac:dyDescent="0.25">
      <c r="B6" t="s">
        <v>161</v>
      </c>
      <c r="C6" t="s">
        <v>160</v>
      </c>
      <c r="D6" t="s">
        <v>12</v>
      </c>
      <c r="E6" s="1">
        <v>6241727.9199999999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711556.98</v>
      </c>
      <c r="L6" s="1">
        <v>4049633.07</v>
      </c>
      <c r="M6" s="1">
        <v>1480537.87</v>
      </c>
      <c r="N6" s="1">
        <v>0</v>
      </c>
      <c r="O6" s="1">
        <v>0</v>
      </c>
      <c r="P6" s="1">
        <v>0</v>
      </c>
      <c r="Q6" s="1">
        <v>0</v>
      </c>
      <c r="R6" s="1">
        <f t="shared" si="0"/>
        <v>6241727.9199999999</v>
      </c>
      <c r="T6" t="str">
        <f t="shared" si="1"/>
        <v>ok</v>
      </c>
    </row>
    <row r="7" spans="2:20" x14ac:dyDescent="0.25">
      <c r="B7" t="s">
        <v>163</v>
      </c>
      <c r="C7" t="s">
        <v>162</v>
      </c>
      <c r="D7" t="s">
        <v>12</v>
      </c>
      <c r="E7" s="1">
        <v>2111713.4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886919.63</v>
      </c>
      <c r="M7" s="1">
        <v>1224793.77</v>
      </c>
      <c r="N7" s="1">
        <v>0</v>
      </c>
      <c r="O7" s="1">
        <v>0</v>
      </c>
      <c r="P7" s="1">
        <v>0</v>
      </c>
      <c r="Q7" s="1">
        <v>0</v>
      </c>
      <c r="R7" s="1">
        <f t="shared" si="0"/>
        <v>2111713.4</v>
      </c>
      <c r="T7" t="str">
        <f t="shared" si="1"/>
        <v>ok</v>
      </c>
    </row>
    <row r="8" spans="2:20" x14ac:dyDescent="0.25">
      <c r="B8" t="s">
        <v>25</v>
      </c>
      <c r="C8" t="s">
        <v>164</v>
      </c>
      <c r="D8" t="s">
        <v>12</v>
      </c>
      <c r="E8" s="1">
        <v>4520343.67</v>
      </c>
      <c r="F8" s="1">
        <v>0</v>
      </c>
      <c r="G8" s="1">
        <v>0</v>
      </c>
      <c r="H8" s="1">
        <v>141034.72</v>
      </c>
      <c r="I8" s="1">
        <v>1864641.76</v>
      </c>
      <c r="J8" s="1">
        <v>2344889.73</v>
      </c>
      <c r="K8" s="1">
        <v>166551.37</v>
      </c>
      <c r="L8" s="1">
        <v>0</v>
      </c>
      <c r="M8" s="1">
        <v>3226.09</v>
      </c>
      <c r="N8" s="1">
        <v>0</v>
      </c>
      <c r="O8" s="1">
        <v>0</v>
      </c>
      <c r="P8" s="1">
        <v>0</v>
      </c>
      <c r="Q8" s="1">
        <v>0</v>
      </c>
      <c r="R8" s="1">
        <f t="shared" si="0"/>
        <v>4520343.67</v>
      </c>
      <c r="T8" t="str">
        <f t="shared" si="1"/>
        <v>ok</v>
      </c>
    </row>
    <row r="9" spans="2:20" x14ac:dyDescent="0.25">
      <c r="B9" t="s">
        <v>27</v>
      </c>
      <c r="C9" t="s">
        <v>165</v>
      </c>
      <c r="D9" t="s">
        <v>12</v>
      </c>
      <c r="E9" s="1">
        <v>4372488.9135693302</v>
      </c>
      <c r="F9" s="1">
        <v>0</v>
      </c>
      <c r="G9" s="1">
        <v>0</v>
      </c>
      <c r="H9" s="1">
        <v>1311746.6735693305</v>
      </c>
      <c r="I9" s="1">
        <v>1075632.27</v>
      </c>
      <c r="J9" s="1">
        <v>111186.15</v>
      </c>
      <c r="K9" s="1">
        <v>435687.29</v>
      </c>
      <c r="L9" s="1">
        <v>1294381.6499999999</v>
      </c>
      <c r="M9" s="1">
        <v>143854.88</v>
      </c>
      <c r="N9" s="1">
        <v>0</v>
      </c>
      <c r="O9" s="1">
        <v>0</v>
      </c>
      <c r="P9" s="1">
        <v>0</v>
      </c>
      <c r="Q9" s="1">
        <v>0</v>
      </c>
      <c r="R9" s="1">
        <f t="shared" si="0"/>
        <v>4372488.9135693302</v>
      </c>
      <c r="T9" t="str">
        <f t="shared" si="1"/>
        <v>ok</v>
      </c>
    </row>
    <row r="10" spans="2:20" x14ac:dyDescent="0.25">
      <c r="B10" t="s">
        <v>167</v>
      </c>
      <c r="C10" t="s">
        <v>166</v>
      </c>
      <c r="D10" t="s">
        <v>12</v>
      </c>
      <c r="E10" s="1">
        <v>3875615.17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1283991.31</v>
      </c>
      <c r="M10" s="1">
        <v>1704495.55</v>
      </c>
      <c r="N10" s="1">
        <v>800722.01</v>
      </c>
      <c r="O10" s="1">
        <v>86406.3</v>
      </c>
      <c r="P10" s="1">
        <v>0</v>
      </c>
      <c r="Q10" s="1">
        <v>0</v>
      </c>
      <c r="R10" s="1">
        <f t="shared" si="0"/>
        <v>3875615.17</v>
      </c>
      <c r="T10" t="str">
        <f t="shared" si="1"/>
        <v>ok</v>
      </c>
    </row>
    <row r="11" spans="2:20" x14ac:dyDescent="0.25">
      <c r="B11" t="s">
        <v>169</v>
      </c>
      <c r="C11" t="s">
        <v>168</v>
      </c>
      <c r="D11" t="s">
        <v>12</v>
      </c>
      <c r="E11" s="1">
        <v>12918717.25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2079913.48</v>
      </c>
      <c r="L11" s="1">
        <v>3261330.17</v>
      </c>
      <c r="M11" s="1">
        <v>6045959.6699999999</v>
      </c>
      <c r="N11" s="1">
        <v>1082933.5</v>
      </c>
      <c r="O11" s="1">
        <v>448580.43</v>
      </c>
      <c r="P11" s="1">
        <v>0</v>
      </c>
      <c r="Q11" s="1">
        <v>0</v>
      </c>
      <c r="R11" s="1">
        <f t="shared" si="0"/>
        <v>12918717.25</v>
      </c>
      <c r="T11" t="str">
        <f t="shared" si="1"/>
        <v>ok</v>
      </c>
    </row>
    <row r="12" spans="2:20" x14ac:dyDescent="0.25">
      <c r="B12" s="43" t="s">
        <v>170</v>
      </c>
      <c r="C12" s="43" t="s">
        <v>171</v>
      </c>
      <c r="D12" s="43" t="s">
        <v>12</v>
      </c>
      <c r="E12" s="44">
        <v>12918717.24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516748.69</v>
      </c>
      <c r="L12" s="44">
        <v>5208826.79</v>
      </c>
      <c r="M12" s="44">
        <v>733783.14</v>
      </c>
      <c r="N12" s="44">
        <v>0</v>
      </c>
      <c r="O12" s="44">
        <v>0</v>
      </c>
      <c r="P12" s="44">
        <v>0</v>
      </c>
      <c r="Q12" s="44">
        <v>6459358.6200000001</v>
      </c>
      <c r="R12" s="44">
        <f t="shared" si="0"/>
        <v>12918717.24</v>
      </c>
      <c r="S12" s="44">
        <v>6459358.6200000001</v>
      </c>
      <c r="T12" t="str">
        <f t="shared" si="1"/>
        <v>ok</v>
      </c>
    </row>
    <row r="13" spans="2:20" x14ac:dyDescent="0.25">
      <c r="B13" t="s">
        <v>173</v>
      </c>
      <c r="C13" t="s">
        <v>172</v>
      </c>
      <c r="D13" t="s">
        <v>12</v>
      </c>
      <c r="E13" s="1">
        <v>2981242.4399302965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2981242.4399302965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0"/>
        <v>2981242.4399302965</v>
      </c>
      <c r="T13" t="str">
        <f t="shared" si="1"/>
        <v>ok</v>
      </c>
    </row>
    <row r="14" spans="2:20" x14ac:dyDescent="0.25">
      <c r="B14" s="43" t="s">
        <v>175</v>
      </c>
      <c r="C14" s="43" t="s">
        <v>174</v>
      </c>
      <c r="D14" s="43" t="s">
        <v>12</v>
      </c>
      <c r="E14" s="44">
        <v>2981242.44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2981242.44</v>
      </c>
      <c r="R14" s="44">
        <f t="shared" si="0"/>
        <v>2981242.44</v>
      </c>
      <c r="S14" s="44">
        <v>2981242.44</v>
      </c>
      <c r="T14" t="str">
        <f t="shared" si="1"/>
        <v>ok</v>
      </c>
    </row>
    <row r="15" spans="2:20" x14ac:dyDescent="0.25">
      <c r="B15" t="s">
        <v>177</v>
      </c>
      <c r="C15" t="s">
        <v>176</v>
      </c>
      <c r="D15" t="s">
        <v>12</v>
      </c>
      <c r="E15" s="1">
        <v>1689370.72</v>
      </c>
      <c r="F15" s="1">
        <v>0</v>
      </c>
      <c r="G15" s="1">
        <v>0</v>
      </c>
      <c r="H15" s="1">
        <v>168937.07</v>
      </c>
      <c r="I15" s="1">
        <v>1520433.65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1689370.72</v>
      </c>
      <c r="T15" t="str">
        <f t="shared" si="1"/>
        <v>ok</v>
      </c>
    </row>
    <row r="16" spans="2:20" x14ac:dyDescent="0.25">
      <c r="B16" t="s">
        <v>178</v>
      </c>
      <c r="C16" t="s">
        <v>244</v>
      </c>
      <c r="D16" t="s">
        <v>12</v>
      </c>
      <c r="E16" s="1">
        <v>5828329.0300000003</v>
      </c>
      <c r="F16" s="1">
        <v>0</v>
      </c>
      <c r="G16" s="1">
        <v>0</v>
      </c>
      <c r="H16" s="1">
        <v>0</v>
      </c>
      <c r="I16" s="1">
        <v>485694.08</v>
      </c>
      <c r="J16" s="1">
        <v>2428470.4300000002</v>
      </c>
      <c r="K16" s="1">
        <v>2205051.13</v>
      </c>
      <c r="L16" s="1">
        <v>709113.39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f t="shared" si="0"/>
        <v>5828329.0300000003</v>
      </c>
      <c r="T16" t="str">
        <f t="shared" si="1"/>
        <v>ok</v>
      </c>
    </row>
    <row r="17" spans="2:20" x14ac:dyDescent="0.25">
      <c r="B17" t="s">
        <v>179</v>
      </c>
      <c r="C17" t="s">
        <v>245</v>
      </c>
      <c r="D17" t="s">
        <v>12</v>
      </c>
      <c r="E17" s="1">
        <v>1385257.75</v>
      </c>
      <c r="F17" s="1">
        <v>0</v>
      </c>
      <c r="G17" s="1">
        <v>0</v>
      </c>
      <c r="H17" s="1">
        <v>0</v>
      </c>
      <c r="I17" s="1">
        <v>1385257.75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f t="shared" si="0"/>
        <v>1385257.75</v>
      </c>
      <c r="T17" t="str">
        <f t="shared" si="1"/>
        <v>ok</v>
      </c>
    </row>
    <row r="18" spans="2:20" x14ac:dyDescent="0.25">
      <c r="B18" t="s">
        <v>181</v>
      </c>
      <c r="C18" t="s">
        <v>246</v>
      </c>
      <c r="D18" t="s">
        <v>12</v>
      </c>
      <c r="E18" s="1">
        <v>469763.9</v>
      </c>
      <c r="F18" s="1">
        <v>0</v>
      </c>
      <c r="G18" s="1">
        <v>0</v>
      </c>
      <c r="H18" s="1">
        <v>0</v>
      </c>
      <c r="I18" s="1">
        <v>455671.57</v>
      </c>
      <c r="J18" s="1">
        <v>0</v>
      </c>
      <c r="K18" s="1">
        <v>13811.07</v>
      </c>
      <c r="L18" s="1">
        <v>0</v>
      </c>
      <c r="M18" s="1">
        <v>0</v>
      </c>
      <c r="N18" s="1">
        <v>281.26</v>
      </c>
      <c r="O18" s="1">
        <v>0</v>
      </c>
      <c r="P18" s="1">
        <v>0</v>
      </c>
      <c r="Q18" s="1">
        <v>0</v>
      </c>
      <c r="R18" s="1">
        <f t="shared" si="0"/>
        <v>469763.9</v>
      </c>
      <c r="T18" t="str">
        <f t="shared" si="1"/>
        <v>ok</v>
      </c>
    </row>
    <row r="19" spans="2:20" x14ac:dyDescent="0.25">
      <c r="B19" t="s">
        <v>183</v>
      </c>
      <c r="C19" t="s">
        <v>247</v>
      </c>
      <c r="D19" t="s">
        <v>12</v>
      </c>
      <c r="E19" s="1">
        <v>3797260.48</v>
      </c>
      <c r="F19" s="1">
        <v>0</v>
      </c>
      <c r="G19" s="1">
        <v>0</v>
      </c>
      <c r="H19" s="1">
        <v>0</v>
      </c>
      <c r="I19" s="1">
        <v>2139123.4</v>
      </c>
      <c r="J19" s="1">
        <v>1658137.08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f t="shared" si="0"/>
        <v>3797260.48</v>
      </c>
      <c r="T19" t="str">
        <f t="shared" si="1"/>
        <v>ok</v>
      </c>
    </row>
    <row r="20" spans="2:20" x14ac:dyDescent="0.25">
      <c r="B20" t="s">
        <v>184</v>
      </c>
      <c r="C20" t="s">
        <v>182</v>
      </c>
      <c r="D20" t="s">
        <v>12</v>
      </c>
      <c r="E20" s="1">
        <v>575339.4</v>
      </c>
      <c r="F20" s="1">
        <v>0</v>
      </c>
      <c r="G20" s="1">
        <v>0</v>
      </c>
      <c r="H20" s="1">
        <v>0</v>
      </c>
      <c r="I20" s="1">
        <v>0</v>
      </c>
      <c r="J20" s="1">
        <v>575339.4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f t="shared" si="0"/>
        <v>575339.4</v>
      </c>
      <c r="T20" t="str">
        <f t="shared" si="1"/>
        <v>ok</v>
      </c>
    </row>
    <row r="21" spans="2:20" x14ac:dyDescent="0.25">
      <c r="B21" t="s">
        <v>39</v>
      </c>
      <c r="C21" t="s">
        <v>248</v>
      </c>
      <c r="D21" t="s">
        <v>12</v>
      </c>
      <c r="E21" s="1">
        <v>24198493.25</v>
      </c>
      <c r="F21" s="1">
        <v>0</v>
      </c>
      <c r="G21" s="1">
        <v>0</v>
      </c>
      <c r="H21" s="1">
        <v>0</v>
      </c>
      <c r="I21" s="1">
        <v>2138132.17</v>
      </c>
      <c r="J21" s="1">
        <v>2575860.02</v>
      </c>
      <c r="K21" s="1">
        <v>6128149.4100000001</v>
      </c>
      <c r="L21" s="1">
        <v>3995669.57</v>
      </c>
      <c r="M21" s="1">
        <v>7250609.3799999999</v>
      </c>
      <c r="N21" s="1">
        <v>2110072.7000000002</v>
      </c>
      <c r="O21" s="1">
        <v>0</v>
      </c>
      <c r="P21" s="1">
        <v>0</v>
      </c>
      <c r="Q21" s="1">
        <v>0</v>
      </c>
      <c r="R21" s="1">
        <f t="shared" si="0"/>
        <v>24198493.25</v>
      </c>
      <c r="T21" t="str">
        <f t="shared" si="1"/>
        <v>ok</v>
      </c>
    </row>
    <row r="22" spans="2:20" x14ac:dyDescent="0.25">
      <c r="B22" s="43" t="s">
        <v>43</v>
      </c>
      <c r="C22" s="43" t="s">
        <v>195</v>
      </c>
      <c r="D22" s="43" t="s">
        <v>12</v>
      </c>
      <c r="E22" s="44">
        <v>11095190.610000001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1029174.58</v>
      </c>
      <c r="M22" s="44">
        <v>3417318.71</v>
      </c>
      <c r="N22" s="44">
        <v>3117119.86</v>
      </c>
      <c r="O22" s="44">
        <v>1973133.82</v>
      </c>
      <c r="P22" s="44">
        <v>1037492.56</v>
      </c>
      <c r="Q22" s="44">
        <v>520951.08</v>
      </c>
      <c r="R22" s="44">
        <f t="shared" si="0"/>
        <v>11095190.610000001</v>
      </c>
      <c r="S22" s="44">
        <v>520951.08</v>
      </c>
      <c r="T22" t="str">
        <f t="shared" si="1"/>
        <v>ok</v>
      </c>
    </row>
    <row r="23" spans="2:20" x14ac:dyDescent="0.25">
      <c r="B23" s="43" t="s">
        <v>45</v>
      </c>
      <c r="C23" s="43" t="s">
        <v>196</v>
      </c>
      <c r="D23" s="43" t="s">
        <v>12</v>
      </c>
      <c r="E23" s="44">
        <v>15303711.189999999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668429.75</v>
      </c>
      <c r="O23" s="44">
        <v>51287.07</v>
      </c>
      <c r="P23" s="44">
        <v>3558632.59</v>
      </c>
      <c r="Q23" s="44">
        <v>11025361.779999999</v>
      </c>
      <c r="R23" s="44">
        <f t="shared" si="0"/>
        <v>15303711.189999999</v>
      </c>
      <c r="S23" s="44">
        <v>6815108.5427337121</v>
      </c>
      <c r="T23" t="str">
        <f t="shared" si="1"/>
        <v>ok</v>
      </c>
    </row>
    <row r="24" spans="2:20" x14ac:dyDescent="0.25">
      <c r="B24" t="s">
        <v>49</v>
      </c>
      <c r="C24" t="s">
        <v>249</v>
      </c>
      <c r="D24" t="s">
        <v>12</v>
      </c>
      <c r="E24" s="1">
        <v>844000</v>
      </c>
      <c r="F24" s="1">
        <v>844000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f t="shared" si="0"/>
        <v>844000</v>
      </c>
      <c r="T24" t="str">
        <f t="shared" si="1"/>
        <v>ok</v>
      </c>
    </row>
    <row r="25" spans="2:20" x14ac:dyDescent="0.25">
      <c r="B25" t="s">
        <v>51</v>
      </c>
      <c r="C25" t="s">
        <v>250</v>
      </c>
      <c r="D25" t="s">
        <v>12</v>
      </c>
      <c r="E25" s="1">
        <v>600000</v>
      </c>
      <c r="F25" s="1">
        <v>600000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f t="shared" si="0"/>
        <v>600000</v>
      </c>
      <c r="T25" t="str">
        <f t="shared" si="1"/>
        <v>ok</v>
      </c>
    </row>
    <row r="26" spans="2:20" x14ac:dyDescent="0.25">
      <c r="B26" t="s">
        <v>53</v>
      </c>
      <c r="C26" t="s">
        <v>54</v>
      </c>
      <c r="D26" t="s">
        <v>12</v>
      </c>
      <c r="E26" s="1">
        <v>8184197.54</v>
      </c>
      <c r="F26" s="1">
        <v>8184197.54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f t="shared" si="0"/>
        <v>8184197.54</v>
      </c>
      <c r="T26" t="str">
        <f t="shared" si="1"/>
        <v>ok</v>
      </c>
    </row>
    <row r="27" spans="2:20" x14ac:dyDescent="0.25">
      <c r="B27" t="s">
        <v>204</v>
      </c>
      <c r="C27" t="s">
        <v>54</v>
      </c>
      <c r="D27" t="s">
        <v>12</v>
      </c>
      <c r="E27" s="1">
        <v>302154.59999999998</v>
      </c>
      <c r="F27" s="1">
        <v>302154.59999999998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f t="shared" si="0"/>
        <v>302154.59999999998</v>
      </c>
      <c r="T27" t="str">
        <f t="shared" si="1"/>
        <v>ok</v>
      </c>
    </row>
    <row r="28" spans="2:20" x14ac:dyDescent="0.25">
      <c r="B28" t="s">
        <v>59</v>
      </c>
      <c r="C28" t="s">
        <v>216</v>
      </c>
      <c r="D28" t="s">
        <v>12</v>
      </c>
      <c r="E28" s="1">
        <v>333120.5</v>
      </c>
      <c r="F28" s="1">
        <v>333120.5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f t="shared" si="0"/>
        <v>333120.5</v>
      </c>
      <c r="T28" t="str">
        <f t="shared" si="1"/>
        <v>ok</v>
      </c>
    </row>
    <row r="29" spans="2:20" x14ac:dyDescent="0.25">
      <c r="B29" t="s">
        <v>61</v>
      </c>
      <c r="C29" t="s">
        <v>206</v>
      </c>
      <c r="D29" t="s">
        <v>12</v>
      </c>
      <c r="E29" s="1">
        <v>2655710.7000000002</v>
      </c>
      <c r="F29" s="1">
        <v>0</v>
      </c>
      <c r="G29" s="1">
        <v>0</v>
      </c>
      <c r="H29" s="1">
        <v>0</v>
      </c>
      <c r="I29" s="1">
        <v>0</v>
      </c>
      <c r="J29" s="1">
        <v>1558902.18</v>
      </c>
      <c r="K29" s="1">
        <v>1096808.52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f t="shared" si="0"/>
        <v>2655710.7000000002</v>
      </c>
      <c r="T29" t="str">
        <f t="shared" si="1"/>
        <v>ok</v>
      </c>
    </row>
    <row r="30" spans="2:20" x14ac:dyDescent="0.25">
      <c r="B30" t="s">
        <v>63</v>
      </c>
      <c r="C30" t="s">
        <v>217</v>
      </c>
      <c r="D30" t="s">
        <v>12</v>
      </c>
      <c r="E30" s="1">
        <v>1219132.8799999999</v>
      </c>
      <c r="F30" s="1">
        <v>1219132.8799999999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f t="shared" si="0"/>
        <v>1219132.8799999999</v>
      </c>
      <c r="T30" t="str">
        <f t="shared" si="1"/>
        <v>ok</v>
      </c>
    </row>
    <row r="31" spans="2:20" x14ac:dyDescent="0.25">
      <c r="B31" t="s">
        <v>65</v>
      </c>
      <c r="C31" t="s">
        <v>66</v>
      </c>
      <c r="D31" t="s">
        <v>12</v>
      </c>
      <c r="E31" s="1">
        <v>197096.29958637536</v>
      </c>
      <c r="F31" s="1">
        <v>0</v>
      </c>
      <c r="G31" s="1">
        <v>0</v>
      </c>
      <c r="H31" s="1">
        <v>0</v>
      </c>
      <c r="I31" s="1">
        <v>197096.29958637536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f t="shared" si="0"/>
        <v>197096.29958637536</v>
      </c>
      <c r="T31" t="str">
        <f t="shared" si="1"/>
        <v>ok</v>
      </c>
    </row>
    <row r="32" spans="2:20" x14ac:dyDescent="0.25">
      <c r="B32" s="43" t="s">
        <v>67</v>
      </c>
      <c r="C32" s="43" t="s">
        <v>68</v>
      </c>
      <c r="D32" s="43" t="s">
        <v>12</v>
      </c>
      <c r="E32" s="44">
        <v>330776.66000000003</v>
      </c>
      <c r="F32" s="44">
        <v>0</v>
      </c>
      <c r="G32" s="44">
        <v>0</v>
      </c>
      <c r="H32" s="44">
        <v>0</v>
      </c>
      <c r="I32" s="44">
        <v>66155.33</v>
      </c>
      <c r="J32" s="44">
        <v>0</v>
      </c>
      <c r="K32" s="44">
        <v>0</v>
      </c>
      <c r="L32" s="44">
        <v>185234.93</v>
      </c>
      <c r="M32" s="44">
        <v>13231.07</v>
      </c>
      <c r="N32" s="44">
        <v>0</v>
      </c>
      <c r="O32" s="44">
        <v>0</v>
      </c>
      <c r="P32" s="44">
        <v>0</v>
      </c>
      <c r="Q32" s="44">
        <v>66155.33</v>
      </c>
      <c r="R32" s="44">
        <f t="shared" si="0"/>
        <v>330776.66000000003</v>
      </c>
      <c r="S32" s="44">
        <v>66155.33</v>
      </c>
      <c r="T32" t="str">
        <f t="shared" si="1"/>
        <v>ok</v>
      </c>
    </row>
    <row r="33" spans="2:20" x14ac:dyDescent="0.25">
      <c r="B33" t="s">
        <v>213</v>
      </c>
      <c r="C33" t="s">
        <v>218</v>
      </c>
      <c r="D33" t="s">
        <v>12</v>
      </c>
      <c r="E33" s="1">
        <v>500000</v>
      </c>
      <c r="F33" s="1">
        <v>500000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f t="shared" si="0"/>
        <v>500000</v>
      </c>
      <c r="T33" t="str">
        <f t="shared" si="1"/>
        <v>ok</v>
      </c>
    </row>
    <row r="34" spans="2:20" x14ac:dyDescent="0.25">
      <c r="B34" t="s">
        <v>212</v>
      </c>
      <c r="C34" t="s">
        <v>219</v>
      </c>
      <c r="D34" t="s">
        <v>12</v>
      </c>
      <c r="E34" s="1">
        <v>174000</v>
      </c>
      <c r="F34" s="1">
        <v>174000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f t="shared" si="0"/>
        <v>174000</v>
      </c>
      <c r="T34" t="str">
        <f t="shared" si="1"/>
        <v>ok</v>
      </c>
    </row>
    <row r="35" spans="2:20" x14ac:dyDescent="0.25">
      <c r="B35" s="43" t="s">
        <v>71</v>
      </c>
      <c r="C35" s="43" t="s">
        <v>215</v>
      </c>
      <c r="D35" s="43" t="s">
        <v>12</v>
      </c>
      <c r="E35" s="44">
        <v>6454209.8099999996</v>
      </c>
      <c r="F35" s="44">
        <v>900000</v>
      </c>
      <c r="G35" s="44">
        <v>0</v>
      </c>
      <c r="H35" s="44">
        <v>0</v>
      </c>
      <c r="I35" s="44">
        <v>522471.82</v>
      </c>
      <c r="J35" s="44">
        <v>3909660.42</v>
      </c>
      <c r="K35" s="44">
        <v>1036021.44</v>
      </c>
      <c r="L35" s="44">
        <v>0</v>
      </c>
      <c r="M35" s="44">
        <v>0</v>
      </c>
      <c r="N35" s="44">
        <v>86056.13</v>
      </c>
      <c r="O35" s="44">
        <v>0</v>
      </c>
      <c r="P35" s="44">
        <v>0</v>
      </c>
      <c r="Q35" s="44">
        <v>0</v>
      </c>
      <c r="R35" s="44">
        <f t="shared" si="0"/>
        <v>6454209.8099999996</v>
      </c>
      <c r="S35" s="44">
        <v>1386392.4400000002</v>
      </c>
      <c r="T35" t="str">
        <f t="shared" si="1"/>
        <v>ok</v>
      </c>
    </row>
    <row r="36" spans="2:20" x14ac:dyDescent="0.25">
      <c r="B36" t="s">
        <v>75</v>
      </c>
      <c r="C36" t="s">
        <v>251</v>
      </c>
      <c r="D36" t="s">
        <v>12</v>
      </c>
      <c r="E36" s="1">
        <v>30513886.5</v>
      </c>
      <c r="F36" s="1">
        <v>30513886.5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f t="shared" si="0"/>
        <v>30513886.5</v>
      </c>
      <c r="T36" t="str">
        <f t="shared" si="1"/>
        <v>ok</v>
      </c>
    </row>
    <row r="37" spans="2:20" x14ac:dyDescent="0.25">
      <c r="B37" t="s">
        <v>221</v>
      </c>
      <c r="C37" t="s">
        <v>54</v>
      </c>
      <c r="D37" t="s">
        <v>12</v>
      </c>
      <c r="E37" s="1">
        <v>4732600</v>
      </c>
      <c r="F37" s="1">
        <v>4732600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f t="shared" si="0"/>
        <v>4732600</v>
      </c>
      <c r="T37" t="str">
        <f t="shared" si="1"/>
        <v>ok</v>
      </c>
    </row>
    <row r="38" spans="2:20" x14ac:dyDescent="0.25">
      <c r="B38" t="s">
        <v>81</v>
      </c>
      <c r="C38" t="s">
        <v>252</v>
      </c>
      <c r="D38" t="s">
        <v>12</v>
      </c>
      <c r="E38" s="1">
        <v>441854.63</v>
      </c>
      <c r="F38" s="1">
        <v>400000</v>
      </c>
      <c r="G38" s="1">
        <v>0</v>
      </c>
      <c r="H38" s="1">
        <v>0</v>
      </c>
      <c r="I38" s="1">
        <v>41854.629999999997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f t="shared" si="0"/>
        <v>441854.63</v>
      </c>
      <c r="T38" t="str">
        <f t="shared" si="1"/>
        <v>ok</v>
      </c>
    </row>
    <row r="39" spans="2:20" x14ac:dyDescent="0.25">
      <c r="B39" t="s">
        <v>223</v>
      </c>
      <c r="C39" t="s">
        <v>252</v>
      </c>
      <c r="D39" t="s">
        <v>12</v>
      </c>
      <c r="E39" s="1">
        <v>1262537.58</v>
      </c>
      <c r="F39" s="1">
        <v>0</v>
      </c>
      <c r="G39" s="1">
        <v>1262537.58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f t="shared" si="0"/>
        <v>1262537.58</v>
      </c>
      <c r="T39" t="str">
        <f t="shared" si="1"/>
        <v>ok</v>
      </c>
    </row>
    <row r="40" spans="2:20" x14ac:dyDescent="0.25">
      <c r="B40" t="s">
        <v>224</v>
      </c>
      <c r="C40" t="s">
        <v>253</v>
      </c>
      <c r="D40" t="s">
        <v>12</v>
      </c>
      <c r="E40" s="1">
        <v>6745554.6799999997</v>
      </c>
      <c r="F40" s="1">
        <v>0</v>
      </c>
      <c r="G40" s="1">
        <v>0</v>
      </c>
      <c r="H40" s="1">
        <v>0</v>
      </c>
      <c r="I40" s="1">
        <v>1686388.67</v>
      </c>
      <c r="J40" s="1">
        <v>5059166.01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f t="shared" ref="R40:R63" si="2">SUM(F40:Q40)</f>
        <v>6745554.6799999997</v>
      </c>
      <c r="T40" t="str">
        <f t="shared" si="1"/>
        <v>ok</v>
      </c>
    </row>
    <row r="41" spans="2:20" x14ac:dyDescent="0.25">
      <c r="B41" t="s">
        <v>226</v>
      </c>
      <c r="C41" t="s">
        <v>254</v>
      </c>
      <c r="D41" t="s">
        <v>12</v>
      </c>
      <c r="E41" s="1">
        <v>196000</v>
      </c>
      <c r="F41" s="1">
        <v>196000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f t="shared" si="2"/>
        <v>196000</v>
      </c>
      <c r="T41" t="str">
        <f t="shared" si="1"/>
        <v>ok</v>
      </c>
    </row>
    <row r="42" spans="2:20" x14ac:dyDescent="0.25">
      <c r="B42" t="s">
        <v>228</v>
      </c>
      <c r="C42" t="s">
        <v>255</v>
      </c>
      <c r="D42" t="s">
        <v>12</v>
      </c>
      <c r="E42" s="1">
        <v>10800</v>
      </c>
      <c r="F42" s="1">
        <v>10800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f t="shared" si="2"/>
        <v>10800</v>
      </c>
      <c r="T42" t="str">
        <f t="shared" si="1"/>
        <v>ok</v>
      </c>
    </row>
    <row r="43" spans="2:20" x14ac:dyDescent="0.25">
      <c r="B43" t="s">
        <v>229</v>
      </c>
      <c r="C43" t="s">
        <v>256</v>
      </c>
      <c r="D43" t="s">
        <v>12</v>
      </c>
      <c r="E43" s="1">
        <v>99778.36</v>
      </c>
      <c r="F43" s="1">
        <v>99778.36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f t="shared" si="2"/>
        <v>99778.36</v>
      </c>
      <c r="T43" t="str">
        <f t="shared" si="1"/>
        <v>ok</v>
      </c>
    </row>
    <row r="44" spans="2:20" x14ac:dyDescent="0.25">
      <c r="B44" t="s">
        <v>101</v>
      </c>
      <c r="C44" t="s">
        <v>257</v>
      </c>
      <c r="D44" t="s">
        <v>12</v>
      </c>
      <c r="E44" s="1">
        <v>111292.85</v>
      </c>
      <c r="F44" s="1">
        <v>111292.85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f t="shared" si="2"/>
        <v>111292.85</v>
      </c>
      <c r="T44" t="str">
        <f t="shared" si="1"/>
        <v>ok</v>
      </c>
    </row>
    <row r="45" spans="2:20" x14ac:dyDescent="0.25">
      <c r="B45" t="s">
        <v>105</v>
      </c>
      <c r="C45" t="s">
        <v>251</v>
      </c>
      <c r="D45" t="s">
        <v>12</v>
      </c>
      <c r="E45" s="1">
        <v>4752000</v>
      </c>
      <c r="F45" s="1">
        <v>4752000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f t="shared" si="2"/>
        <v>4752000</v>
      </c>
      <c r="T45" t="str">
        <f t="shared" si="1"/>
        <v>ok</v>
      </c>
    </row>
    <row r="46" spans="2:20" x14ac:dyDescent="0.25">
      <c r="B46" t="s">
        <v>233</v>
      </c>
      <c r="C46" t="s">
        <v>239</v>
      </c>
      <c r="D46" t="s">
        <v>12</v>
      </c>
      <c r="E46" s="1">
        <v>2463925</v>
      </c>
      <c r="F46" s="1">
        <v>2463925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f t="shared" si="2"/>
        <v>2463925</v>
      </c>
      <c r="T46" t="str">
        <f t="shared" si="1"/>
        <v>ok</v>
      </c>
    </row>
    <row r="47" spans="2:20" x14ac:dyDescent="0.25">
      <c r="B47" t="s">
        <v>235</v>
      </c>
      <c r="C47" t="s">
        <v>240</v>
      </c>
      <c r="D47" t="s">
        <v>12</v>
      </c>
      <c r="E47" s="1">
        <v>1102000</v>
      </c>
      <c r="F47" s="1">
        <v>1102000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f t="shared" si="2"/>
        <v>1102000</v>
      </c>
      <c r="T47" t="str">
        <f t="shared" si="1"/>
        <v>ok</v>
      </c>
    </row>
    <row r="48" spans="2:20" x14ac:dyDescent="0.25">
      <c r="B48" t="s">
        <v>236</v>
      </c>
      <c r="C48" t="s">
        <v>241</v>
      </c>
      <c r="D48" t="s">
        <v>12</v>
      </c>
      <c r="E48" s="1">
        <v>481100</v>
      </c>
      <c r="F48" s="1">
        <v>481100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f t="shared" si="2"/>
        <v>481100</v>
      </c>
      <c r="T48" t="str">
        <f t="shared" si="1"/>
        <v>ok</v>
      </c>
    </row>
    <row r="49" spans="2:20" x14ac:dyDescent="0.25">
      <c r="B49" t="s">
        <v>113</v>
      </c>
      <c r="C49" t="s">
        <v>54</v>
      </c>
      <c r="D49" t="s">
        <v>12</v>
      </c>
      <c r="E49" s="1">
        <v>100000</v>
      </c>
      <c r="F49" s="1">
        <v>100000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f t="shared" si="2"/>
        <v>100000</v>
      </c>
      <c r="T49" t="str">
        <f t="shared" si="1"/>
        <v>ok</v>
      </c>
    </row>
    <row r="50" spans="2:20" x14ac:dyDescent="0.25">
      <c r="R50" s="1"/>
      <c r="T50" t="str">
        <f t="shared" si="1"/>
        <v>ok</v>
      </c>
    </row>
    <row r="51" spans="2:20" x14ac:dyDescent="0.25">
      <c r="R51" s="1"/>
      <c r="T51" t="str">
        <f t="shared" si="1"/>
        <v>ok</v>
      </c>
    </row>
    <row r="52" spans="2:20" x14ac:dyDescent="0.25">
      <c r="B52" t="s">
        <v>123</v>
      </c>
      <c r="C52" t="s">
        <v>272</v>
      </c>
      <c r="D52" t="s">
        <v>273</v>
      </c>
      <c r="E52" s="1">
        <v>3733102.3499999996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1289164.68</v>
      </c>
      <c r="N52" s="1">
        <v>2443937.67</v>
      </c>
      <c r="O52" s="1">
        <v>0</v>
      </c>
      <c r="P52" s="1">
        <v>0</v>
      </c>
      <c r="Q52" s="1">
        <v>0</v>
      </c>
      <c r="R52" s="1">
        <f t="shared" si="2"/>
        <v>3733102.3499999996</v>
      </c>
      <c r="T52" t="str">
        <f t="shared" si="1"/>
        <v>ok</v>
      </c>
    </row>
    <row r="53" spans="2:20" x14ac:dyDescent="0.25">
      <c r="B53" t="s">
        <v>180</v>
      </c>
      <c r="C53" t="s">
        <v>274</v>
      </c>
      <c r="D53" t="s">
        <v>275</v>
      </c>
      <c r="E53" s="1">
        <v>5796788.04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5796788.04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f t="shared" si="2"/>
        <v>5796788.04</v>
      </c>
      <c r="T53" t="str">
        <f t="shared" si="1"/>
        <v>ok</v>
      </c>
    </row>
    <row r="54" spans="2:20" x14ac:dyDescent="0.25">
      <c r="B54" t="s">
        <v>184</v>
      </c>
      <c r="C54" t="s">
        <v>182</v>
      </c>
      <c r="D54" t="s">
        <v>275</v>
      </c>
      <c r="E54" s="1">
        <v>11851033.82</v>
      </c>
      <c r="F54" s="1">
        <v>0</v>
      </c>
      <c r="G54" s="1">
        <v>0</v>
      </c>
      <c r="H54" s="1">
        <v>0</v>
      </c>
      <c r="I54" s="1">
        <v>0</v>
      </c>
      <c r="J54" s="1">
        <v>1443946.25</v>
      </c>
      <c r="K54" s="1">
        <v>6418221.7699999996</v>
      </c>
      <c r="L54" s="1">
        <v>3988865.8000000007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f t="shared" si="2"/>
        <v>11851033.82</v>
      </c>
      <c r="T54" t="str">
        <f t="shared" si="1"/>
        <v>ok</v>
      </c>
    </row>
    <row r="55" spans="2:20" x14ac:dyDescent="0.25">
      <c r="B55" t="s">
        <v>186</v>
      </c>
      <c r="C55" t="s">
        <v>185</v>
      </c>
      <c r="D55" t="s">
        <v>275</v>
      </c>
      <c r="E55" s="1">
        <v>8256657.8000000007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536682.76</v>
      </c>
      <c r="L55" s="1">
        <v>5527006.7300000004</v>
      </c>
      <c r="M55" s="1">
        <v>2192968.31</v>
      </c>
      <c r="N55" s="1">
        <v>0</v>
      </c>
      <c r="O55" s="1">
        <v>0</v>
      </c>
      <c r="P55" s="1">
        <v>0</v>
      </c>
      <c r="Q55" s="1">
        <v>0</v>
      </c>
      <c r="R55" s="1">
        <f t="shared" si="2"/>
        <v>8256657.8000000007</v>
      </c>
      <c r="T55" t="str">
        <f t="shared" si="1"/>
        <v>ok</v>
      </c>
    </row>
    <row r="56" spans="2:20" x14ac:dyDescent="0.25">
      <c r="B56" t="s">
        <v>188</v>
      </c>
      <c r="C56" t="s">
        <v>187</v>
      </c>
      <c r="D56" t="s">
        <v>275</v>
      </c>
      <c r="E56" s="1">
        <v>14781378.689999998</v>
      </c>
      <c r="F56" s="1">
        <v>0</v>
      </c>
      <c r="G56" s="1">
        <v>0</v>
      </c>
      <c r="H56" s="1">
        <v>0</v>
      </c>
      <c r="I56" s="1">
        <v>0</v>
      </c>
      <c r="J56" s="1">
        <v>2838776.28</v>
      </c>
      <c r="K56" s="1">
        <v>10122209.449999999</v>
      </c>
      <c r="L56" s="1">
        <v>1820392.96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f t="shared" si="2"/>
        <v>14781378.689999998</v>
      </c>
      <c r="T56" t="str">
        <f t="shared" si="1"/>
        <v>ok</v>
      </c>
    </row>
    <row r="57" spans="2:20" x14ac:dyDescent="0.25">
      <c r="B57" t="s">
        <v>276</v>
      </c>
      <c r="C57" t="s">
        <v>189</v>
      </c>
      <c r="D57" t="s">
        <v>275</v>
      </c>
      <c r="E57" s="1">
        <v>4608618.95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4518750.88</v>
      </c>
      <c r="L57" s="1">
        <v>89868.070000000298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f t="shared" si="2"/>
        <v>4608618.95</v>
      </c>
      <c r="T57" t="str">
        <f t="shared" si="1"/>
        <v>ok</v>
      </c>
    </row>
    <row r="58" spans="2:20" x14ac:dyDescent="0.25">
      <c r="B58" t="s">
        <v>191</v>
      </c>
      <c r="C58" t="s">
        <v>190</v>
      </c>
      <c r="D58" t="s">
        <v>275</v>
      </c>
      <c r="E58" s="1">
        <v>9159605.3300000001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1694526.99</v>
      </c>
      <c r="L58" s="1">
        <v>2426150.46</v>
      </c>
      <c r="M58" s="1">
        <v>2294727.7599999998</v>
      </c>
      <c r="N58" s="1">
        <v>2744200.12</v>
      </c>
      <c r="O58" s="1">
        <v>0</v>
      </c>
      <c r="P58" s="1">
        <v>0</v>
      </c>
      <c r="Q58" s="1">
        <v>0</v>
      </c>
      <c r="R58" s="1">
        <f t="shared" si="2"/>
        <v>9159605.3300000001</v>
      </c>
      <c r="T58" t="str">
        <f t="shared" si="1"/>
        <v>ok</v>
      </c>
    </row>
    <row r="59" spans="2:20" x14ac:dyDescent="0.25">
      <c r="B59" t="s">
        <v>193</v>
      </c>
      <c r="C59" t="s">
        <v>192</v>
      </c>
      <c r="D59" t="s">
        <v>273</v>
      </c>
      <c r="E59" s="1">
        <v>108040.52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108040.52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f t="shared" si="2"/>
        <v>108040.52</v>
      </c>
      <c r="T59" t="str">
        <f t="shared" ref="T59:T63" si="3">IF(E59=R59,"ok","erro")</f>
        <v>ok</v>
      </c>
    </row>
    <row r="60" spans="2:20" x14ac:dyDescent="0.25">
      <c r="B60" t="s">
        <v>198</v>
      </c>
      <c r="C60" t="s">
        <v>197</v>
      </c>
      <c r="D60" t="s">
        <v>277</v>
      </c>
      <c r="E60" s="1">
        <v>1450619.98</v>
      </c>
      <c r="F60" s="1">
        <v>0</v>
      </c>
      <c r="G60" s="1">
        <v>0</v>
      </c>
      <c r="H60" s="1">
        <v>0</v>
      </c>
      <c r="I60" s="1">
        <v>0</v>
      </c>
      <c r="J60" s="1">
        <v>12294.02</v>
      </c>
      <c r="K60" s="1">
        <v>328746.17</v>
      </c>
      <c r="L60" s="1">
        <v>858654.27</v>
      </c>
      <c r="M60" s="1">
        <v>224869.78</v>
      </c>
      <c r="N60" s="1">
        <v>21896.48</v>
      </c>
      <c r="O60" s="1">
        <v>4159.26</v>
      </c>
      <c r="P60" s="1">
        <v>0</v>
      </c>
      <c r="Q60" s="1">
        <v>0</v>
      </c>
      <c r="R60" s="1">
        <f t="shared" si="2"/>
        <v>1450619.98</v>
      </c>
      <c r="T60" t="str">
        <f t="shared" si="3"/>
        <v>ok</v>
      </c>
    </row>
    <row r="61" spans="2:20" x14ac:dyDescent="0.25">
      <c r="B61" t="s">
        <v>200</v>
      </c>
      <c r="C61" t="s">
        <v>199</v>
      </c>
      <c r="D61" t="s">
        <v>277</v>
      </c>
      <c r="E61" s="1">
        <v>1277633.82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1277633.82</v>
      </c>
      <c r="N61" s="1">
        <v>0</v>
      </c>
      <c r="O61" s="1">
        <v>0</v>
      </c>
      <c r="P61" s="1">
        <v>0</v>
      </c>
      <c r="Q61" s="1">
        <v>0</v>
      </c>
      <c r="R61" s="1">
        <f t="shared" si="2"/>
        <v>1277633.82</v>
      </c>
      <c r="T61" t="str">
        <f t="shared" si="3"/>
        <v>ok</v>
      </c>
    </row>
    <row r="62" spans="2:20" x14ac:dyDescent="0.25">
      <c r="B62" t="s">
        <v>71</v>
      </c>
      <c r="C62" t="s">
        <v>215</v>
      </c>
      <c r="D62" t="s">
        <v>277</v>
      </c>
      <c r="E62" s="1">
        <v>1638323.28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1638323.28</v>
      </c>
      <c r="R62" s="1">
        <f t="shared" si="2"/>
        <v>1638323.28</v>
      </c>
      <c r="T62" t="str">
        <f t="shared" si="3"/>
        <v>ok</v>
      </c>
    </row>
    <row r="63" spans="2:20" x14ac:dyDescent="0.25">
      <c r="B63" t="s">
        <v>138</v>
      </c>
      <c r="C63" t="s">
        <v>278</v>
      </c>
      <c r="D63" t="s">
        <v>277</v>
      </c>
      <c r="E63" s="1">
        <v>221501.22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221501.22</v>
      </c>
      <c r="O63" s="1">
        <v>0</v>
      </c>
      <c r="P63" s="1">
        <v>0</v>
      </c>
      <c r="Q63" s="1">
        <v>0</v>
      </c>
      <c r="R63" s="1">
        <f t="shared" si="2"/>
        <v>221501.22</v>
      </c>
      <c r="T63" t="str">
        <f t="shared" si="3"/>
        <v>ok</v>
      </c>
    </row>
  </sheetData>
  <autoFilter ref="B2:R49" xr:uid="{00000000-0009-0000-0000-000000000000}"/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87"/>
  <sheetViews>
    <sheetView tabSelected="1" topLeftCell="B48" zoomScale="80" zoomScaleNormal="80" workbookViewId="0">
      <selection activeCell="C64" sqref="C64"/>
    </sheetView>
  </sheetViews>
  <sheetFormatPr defaultRowHeight="15" x14ac:dyDescent="0.25"/>
  <cols>
    <col min="2" max="2" width="16.140625" customWidth="1"/>
    <col min="3" max="3" width="77.7109375" customWidth="1"/>
    <col min="5" max="5" width="21.7109375" customWidth="1"/>
    <col min="6" max="10" width="23.5703125" customWidth="1"/>
    <col min="12" max="12" width="13.85546875" bestFit="1" customWidth="1"/>
  </cols>
  <sheetData>
    <row r="1" spans="2:10" ht="18.75" x14ac:dyDescent="0.3">
      <c r="B1" s="66" t="s">
        <v>344</v>
      </c>
      <c r="C1" s="66"/>
      <c r="D1" s="66"/>
      <c r="E1" s="66"/>
      <c r="F1" s="66"/>
      <c r="G1" s="66"/>
      <c r="H1" s="66"/>
      <c r="I1" s="66"/>
      <c r="J1" s="66"/>
    </row>
    <row r="2" spans="2:10" ht="15" customHeight="1" x14ac:dyDescent="0.25">
      <c r="B2" s="67" t="s">
        <v>0</v>
      </c>
      <c r="C2" s="67" t="s">
        <v>1</v>
      </c>
      <c r="D2" s="72" t="s">
        <v>2</v>
      </c>
      <c r="E2" s="67" t="s">
        <v>3</v>
      </c>
      <c r="F2" s="72" t="s">
        <v>155</v>
      </c>
      <c r="G2" s="29" t="s">
        <v>5</v>
      </c>
      <c r="H2" s="29" t="s">
        <v>5</v>
      </c>
      <c r="I2" s="72" t="s">
        <v>6</v>
      </c>
      <c r="J2" s="72"/>
    </row>
    <row r="3" spans="2:10" x14ac:dyDescent="0.25">
      <c r="B3" s="68"/>
      <c r="C3" s="68"/>
      <c r="D3" s="72"/>
      <c r="E3" s="68"/>
      <c r="F3" s="72"/>
      <c r="G3" s="29" t="s">
        <v>7</v>
      </c>
      <c r="H3" s="29" t="s">
        <v>8</v>
      </c>
      <c r="I3" s="29" t="s">
        <v>7</v>
      </c>
      <c r="J3" s="29" t="s">
        <v>9</v>
      </c>
    </row>
    <row r="4" spans="2:10" x14ac:dyDescent="0.25">
      <c r="B4" s="32"/>
      <c r="C4" s="32"/>
      <c r="D4" s="29"/>
      <c r="E4" s="32"/>
      <c r="F4" s="29"/>
      <c r="G4" s="29"/>
      <c r="H4" s="29"/>
      <c r="I4" s="29"/>
      <c r="J4" s="29"/>
    </row>
    <row r="5" spans="2:10" ht="31.5" customHeight="1" x14ac:dyDescent="0.25">
      <c r="B5" s="3" t="s">
        <v>154</v>
      </c>
      <c r="C5" s="4" t="s">
        <v>279</v>
      </c>
      <c r="D5" s="5" t="s">
        <v>12</v>
      </c>
      <c r="E5" s="40">
        <v>1987494.96</v>
      </c>
      <c r="F5" s="2">
        <v>1987494.96</v>
      </c>
      <c r="G5" s="14">
        <f t="shared" ref="G5:G39" si="0">H5/F5</f>
        <v>1</v>
      </c>
      <c r="H5" s="15">
        <f t="shared" ref="H5:H23" si="1">F5-J5</f>
        <v>1987494.96</v>
      </c>
      <c r="I5" s="13">
        <f t="shared" ref="I5:I15" si="2">100%-G5</f>
        <v>0</v>
      </c>
      <c r="J5" s="12">
        <v>0</v>
      </c>
    </row>
    <row r="6" spans="2:10" ht="31.5" customHeight="1" x14ac:dyDescent="0.25">
      <c r="B6" s="3" t="s">
        <v>157</v>
      </c>
      <c r="C6" s="4" t="s">
        <v>280</v>
      </c>
      <c r="D6" s="5" t="s">
        <v>12</v>
      </c>
      <c r="E6" s="40">
        <v>1216346.92</v>
      </c>
      <c r="F6" s="2">
        <v>1216346.92</v>
      </c>
      <c r="G6" s="14">
        <f t="shared" si="0"/>
        <v>1</v>
      </c>
      <c r="H6" s="15">
        <f t="shared" si="1"/>
        <v>1216346.92</v>
      </c>
      <c r="I6" s="13">
        <f t="shared" si="2"/>
        <v>0</v>
      </c>
      <c r="J6" s="12">
        <v>0</v>
      </c>
    </row>
    <row r="7" spans="2:10" ht="31.5" customHeight="1" x14ac:dyDescent="0.25">
      <c r="B7" s="3" t="s">
        <v>159</v>
      </c>
      <c r="C7" s="4" t="s">
        <v>281</v>
      </c>
      <c r="D7" s="5" t="s">
        <v>12</v>
      </c>
      <c r="E7" s="40">
        <v>2027209.73</v>
      </c>
      <c r="F7" s="2">
        <v>2027209.73</v>
      </c>
      <c r="G7" s="14">
        <f t="shared" si="0"/>
        <v>1</v>
      </c>
      <c r="H7" s="15">
        <f t="shared" si="1"/>
        <v>2027209.73</v>
      </c>
      <c r="I7" s="13">
        <f t="shared" si="2"/>
        <v>0</v>
      </c>
      <c r="J7" s="12">
        <v>0</v>
      </c>
    </row>
    <row r="8" spans="2:10" ht="31.5" customHeight="1" x14ac:dyDescent="0.25">
      <c r="B8" s="3" t="s">
        <v>161</v>
      </c>
      <c r="C8" s="4" t="s">
        <v>282</v>
      </c>
      <c r="D8" s="5" t="s">
        <v>12</v>
      </c>
      <c r="E8" s="40">
        <v>6241727.9199999999</v>
      </c>
      <c r="F8" s="2">
        <v>6241727.9199999999</v>
      </c>
      <c r="G8" s="14">
        <f t="shared" si="0"/>
        <v>1</v>
      </c>
      <c r="H8" s="15">
        <f t="shared" si="1"/>
        <v>6241727.9199999999</v>
      </c>
      <c r="I8" s="13">
        <f t="shared" si="2"/>
        <v>0</v>
      </c>
      <c r="J8" s="12">
        <v>0</v>
      </c>
    </row>
    <row r="9" spans="2:10" ht="31.5" customHeight="1" x14ac:dyDescent="0.25">
      <c r="B9" s="3" t="s">
        <v>163</v>
      </c>
      <c r="C9" s="4" t="s">
        <v>283</v>
      </c>
      <c r="D9" s="5" t="s">
        <v>12</v>
      </c>
      <c r="E9" s="40">
        <v>2111713.4</v>
      </c>
      <c r="F9" s="2">
        <v>2111713.4</v>
      </c>
      <c r="G9" s="14">
        <f t="shared" si="0"/>
        <v>1</v>
      </c>
      <c r="H9" s="15">
        <f t="shared" si="1"/>
        <v>2111713.4</v>
      </c>
      <c r="I9" s="13">
        <f t="shared" si="2"/>
        <v>0</v>
      </c>
      <c r="J9" s="12">
        <v>0</v>
      </c>
    </row>
    <row r="10" spans="2:10" ht="31.5" customHeight="1" x14ac:dyDescent="0.25">
      <c r="B10" s="3" t="s">
        <v>25</v>
      </c>
      <c r="C10" s="8" t="s">
        <v>284</v>
      </c>
      <c r="D10" s="5" t="s">
        <v>12</v>
      </c>
      <c r="E10" s="40">
        <v>4520343.67</v>
      </c>
      <c r="F10" s="2">
        <v>4520343.67</v>
      </c>
      <c r="G10" s="14">
        <f t="shared" si="0"/>
        <v>1</v>
      </c>
      <c r="H10" s="15">
        <f t="shared" si="1"/>
        <v>4520343.67</v>
      </c>
      <c r="I10" s="13">
        <f>J10/F10</f>
        <v>0</v>
      </c>
      <c r="J10" s="12">
        <v>0</v>
      </c>
    </row>
    <row r="11" spans="2:10" ht="31.5" customHeight="1" x14ac:dyDescent="0.25">
      <c r="B11" s="3" t="s">
        <v>27</v>
      </c>
      <c r="C11" s="9" t="s">
        <v>285</v>
      </c>
      <c r="D11" s="5" t="s">
        <v>12</v>
      </c>
      <c r="E11" s="40">
        <v>4372488.9135693302</v>
      </c>
      <c r="F11" s="2">
        <v>4372488.9135693302</v>
      </c>
      <c r="G11" s="14">
        <f t="shared" si="0"/>
        <v>1</v>
      </c>
      <c r="H11" s="15">
        <f t="shared" si="1"/>
        <v>4372488.9135693302</v>
      </c>
      <c r="I11" s="13">
        <f t="shared" si="2"/>
        <v>0</v>
      </c>
      <c r="J11" s="12">
        <v>0</v>
      </c>
    </row>
    <row r="12" spans="2:10" ht="31.5" customHeight="1" x14ac:dyDescent="0.25">
      <c r="B12" s="3" t="s">
        <v>167</v>
      </c>
      <c r="C12" s="9" t="s">
        <v>286</v>
      </c>
      <c r="D12" s="5" t="s">
        <v>12</v>
      </c>
      <c r="E12" s="40">
        <v>3875615.17</v>
      </c>
      <c r="F12" s="2">
        <v>3875615.17</v>
      </c>
      <c r="G12" s="14">
        <f t="shared" si="0"/>
        <v>1</v>
      </c>
      <c r="H12" s="15">
        <f t="shared" si="1"/>
        <v>3875615.17</v>
      </c>
      <c r="I12" s="13">
        <f>J12/F12</f>
        <v>0</v>
      </c>
      <c r="J12" s="12">
        <v>0</v>
      </c>
    </row>
    <row r="13" spans="2:10" ht="31.5" customHeight="1" x14ac:dyDescent="0.25">
      <c r="B13" s="3" t="s">
        <v>169</v>
      </c>
      <c r="C13" s="9" t="s">
        <v>287</v>
      </c>
      <c r="D13" s="5" t="s">
        <v>12</v>
      </c>
      <c r="E13" s="40">
        <v>12918717.25</v>
      </c>
      <c r="F13" s="2">
        <v>12918717.25</v>
      </c>
      <c r="G13" s="14">
        <f t="shared" si="0"/>
        <v>1</v>
      </c>
      <c r="H13" s="15">
        <f t="shared" si="1"/>
        <v>12918717.25</v>
      </c>
      <c r="I13" s="13">
        <f>J13/F13</f>
        <v>0</v>
      </c>
      <c r="J13" s="12">
        <v>0</v>
      </c>
    </row>
    <row r="14" spans="2:10" ht="31.5" customHeight="1" x14ac:dyDescent="0.25">
      <c r="B14" s="3" t="s">
        <v>170</v>
      </c>
      <c r="C14" s="9" t="s">
        <v>288</v>
      </c>
      <c r="D14" s="5" t="s">
        <v>12</v>
      </c>
      <c r="E14" s="40">
        <v>12918717.24</v>
      </c>
      <c r="F14" s="2">
        <v>12918717.24</v>
      </c>
      <c r="G14" s="14">
        <f t="shared" si="0"/>
        <v>0.5</v>
      </c>
      <c r="H14" s="15">
        <f t="shared" si="1"/>
        <v>6459358.6200000001</v>
      </c>
      <c r="I14" s="13">
        <f>J14/F14</f>
        <v>0.5</v>
      </c>
      <c r="J14" s="12">
        <v>6459358.6200000001</v>
      </c>
    </row>
    <row r="15" spans="2:10" ht="31.5" customHeight="1" x14ac:dyDescent="0.25">
      <c r="B15" s="3" t="s">
        <v>173</v>
      </c>
      <c r="C15" s="7" t="s">
        <v>289</v>
      </c>
      <c r="D15" s="5" t="s">
        <v>12</v>
      </c>
      <c r="E15" s="40">
        <v>2981242.4399302965</v>
      </c>
      <c r="F15" s="2">
        <v>2981242.4399302965</v>
      </c>
      <c r="G15" s="14">
        <f t="shared" si="0"/>
        <v>1</v>
      </c>
      <c r="H15" s="15">
        <f t="shared" si="1"/>
        <v>2981242.4399302965</v>
      </c>
      <c r="I15" s="13">
        <f t="shared" si="2"/>
        <v>0</v>
      </c>
      <c r="J15" s="12">
        <v>0</v>
      </c>
    </row>
    <row r="16" spans="2:10" ht="31.5" customHeight="1" x14ac:dyDescent="0.25">
      <c r="B16" s="3" t="s">
        <v>175</v>
      </c>
      <c r="C16" s="7" t="s">
        <v>290</v>
      </c>
      <c r="D16" s="5" t="s">
        <v>12</v>
      </c>
      <c r="E16" s="40">
        <v>2981242.44</v>
      </c>
      <c r="F16" s="2">
        <v>2981242.44</v>
      </c>
      <c r="G16" s="14">
        <f t="shared" si="0"/>
        <v>0</v>
      </c>
      <c r="H16" s="15">
        <f t="shared" si="1"/>
        <v>0</v>
      </c>
      <c r="I16" s="13">
        <f t="shared" ref="I16:I23" si="3">100%-G16</f>
        <v>1</v>
      </c>
      <c r="J16" s="12">
        <v>2981242.44</v>
      </c>
    </row>
    <row r="17" spans="2:10" ht="31.5" customHeight="1" x14ac:dyDescent="0.25">
      <c r="B17" s="3" t="s">
        <v>177</v>
      </c>
      <c r="C17" s="7" t="s">
        <v>291</v>
      </c>
      <c r="D17" s="5" t="s">
        <v>12</v>
      </c>
      <c r="E17" s="40">
        <v>1689370.72</v>
      </c>
      <c r="F17" s="2">
        <v>1689370.72</v>
      </c>
      <c r="G17" s="14">
        <f t="shared" si="0"/>
        <v>1</v>
      </c>
      <c r="H17" s="15">
        <f t="shared" si="1"/>
        <v>1689370.72</v>
      </c>
      <c r="I17" s="13">
        <f t="shared" si="3"/>
        <v>0</v>
      </c>
      <c r="J17" s="12">
        <v>0</v>
      </c>
    </row>
    <row r="18" spans="2:10" ht="31.5" customHeight="1" x14ac:dyDescent="0.25">
      <c r="B18" s="3" t="s">
        <v>178</v>
      </c>
      <c r="C18" s="7" t="s">
        <v>292</v>
      </c>
      <c r="D18" s="5" t="s">
        <v>12</v>
      </c>
      <c r="E18" s="40">
        <v>5828329.0300000003</v>
      </c>
      <c r="F18" s="2">
        <v>5828329.0300000003</v>
      </c>
      <c r="G18" s="14">
        <f t="shared" si="0"/>
        <v>1</v>
      </c>
      <c r="H18" s="15">
        <f t="shared" si="1"/>
        <v>5828329.0300000003</v>
      </c>
      <c r="I18" s="13">
        <f t="shared" si="3"/>
        <v>0</v>
      </c>
      <c r="J18" s="12">
        <v>0</v>
      </c>
    </row>
    <row r="19" spans="2:10" ht="31.5" customHeight="1" x14ac:dyDescent="0.25">
      <c r="B19" s="3" t="s">
        <v>179</v>
      </c>
      <c r="C19" s="7" t="s">
        <v>294</v>
      </c>
      <c r="D19" s="5" t="s">
        <v>12</v>
      </c>
      <c r="E19" s="40">
        <v>1385257.75</v>
      </c>
      <c r="F19" s="2">
        <v>1385257.75</v>
      </c>
      <c r="G19" s="14">
        <f t="shared" si="0"/>
        <v>1</v>
      </c>
      <c r="H19" s="15">
        <f t="shared" si="1"/>
        <v>1385257.75</v>
      </c>
      <c r="I19" s="13">
        <f t="shared" si="3"/>
        <v>0</v>
      </c>
      <c r="J19" s="12">
        <v>0</v>
      </c>
    </row>
    <row r="20" spans="2:10" ht="31.5" customHeight="1" x14ac:dyDescent="0.25">
      <c r="B20" s="3" t="s">
        <v>181</v>
      </c>
      <c r="C20" s="7" t="s">
        <v>296</v>
      </c>
      <c r="D20" s="5" t="s">
        <v>12</v>
      </c>
      <c r="E20" s="40">
        <v>469763.9</v>
      </c>
      <c r="F20" s="2">
        <v>469763.9</v>
      </c>
      <c r="G20" s="14">
        <f t="shared" si="0"/>
        <v>1</v>
      </c>
      <c r="H20" s="15">
        <f t="shared" si="1"/>
        <v>469763.9</v>
      </c>
      <c r="I20" s="13">
        <f t="shared" si="3"/>
        <v>0</v>
      </c>
      <c r="J20" s="12">
        <v>0</v>
      </c>
    </row>
    <row r="21" spans="2:10" ht="31.5" customHeight="1" x14ac:dyDescent="0.25">
      <c r="B21" s="3" t="s">
        <v>183</v>
      </c>
      <c r="C21" s="7" t="s">
        <v>297</v>
      </c>
      <c r="D21" s="5" t="s">
        <v>12</v>
      </c>
      <c r="E21" s="40">
        <v>3797260.48</v>
      </c>
      <c r="F21" s="2">
        <v>3797260.48</v>
      </c>
      <c r="G21" s="14">
        <f t="shared" si="0"/>
        <v>1</v>
      </c>
      <c r="H21" s="15">
        <f t="shared" ref="H21" si="4">F21-J21</f>
        <v>3797260.48</v>
      </c>
      <c r="I21" s="13">
        <f t="shared" ref="I21" si="5">100%-G21</f>
        <v>0</v>
      </c>
      <c r="J21" s="12">
        <v>0</v>
      </c>
    </row>
    <row r="22" spans="2:10" ht="31.5" customHeight="1" x14ac:dyDescent="0.25">
      <c r="B22" s="3" t="s">
        <v>184</v>
      </c>
      <c r="C22" s="7" t="s">
        <v>182</v>
      </c>
      <c r="D22" s="5" t="s">
        <v>12</v>
      </c>
      <c r="E22" s="40">
        <v>575339.4</v>
      </c>
      <c r="F22" s="2">
        <v>575339.4</v>
      </c>
      <c r="G22" s="14">
        <f t="shared" ref="G22" si="6">H22/F22</f>
        <v>1</v>
      </c>
      <c r="H22" s="15">
        <f t="shared" ref="H22" si="7">F22-J22</f>
        <v>575339.4</v>
      </c>
      <c r="I22" s="13">
        <f t="shared" ref="I22" si="8">100%-G22</f>
        <v>0</v>
      </c>
      <c r="J22" s="12">
        <v>0</v>
      </c>
    </row>
    <row r="23" spans="2:10" ht="31.5" customHeight="1" x14ac:dyDescent="0.25">
      <c r="B23" s="3" t="s">
        <v>39</v>
      </c>
      <c r="C23" s="7" t="s">
        <v>194</v>
      </c>
      <c r="D23" s="5" t="s">
        <v>12</v>
      </c>
      <c r="E23" s="40">
        <v>24198493.25</v>
      </c>
      <c r="F23" s="2">
        <v>24198493.25</v>
      </c>
      <c r="G23" s="14">
        <f t="shared" si="0"/>
        <v>1</v>
      </c>
      <c r="H23" s="15">
        <f t="shared" si="1"/>
        <v>24198493.25</v>
      </c>
      <c r="I23" s="13">
        <f t="shared" si="3"/>
        <v>0</v>
      </c>
      <c r="J23" s="12">
        <v>0</v>
      </c>
    </row>
    <row r="24" spans="2:10" ht="31.5" customHeight="1" x14ac:dyDescent="0.25">
      <c r="B24" s="3" t="s">
        <v>43</v>
      </c>
      <c r="C24" s="7" t="s">
        <v>195</v>
      </c>
      <c r="D24" s="5" t="s">
        <v>12</v>
      </c>
      <c r="E24" s="40">
        <v>11095190.610000001</v>
      </c>
      <c r="F24" s="2">
        <v>11095190.610000001</v>
      </c>
      <c r="G24" s="14">
        <f t="shared" si="0"/>
        <v>0.95304712660542568</v>
      </c>
      <c r="H24" s="15">
        <f t="shared" ref="H24:H31" si="9">F24-J24</f>
        <v>10574239.530000001</v>
      </c>
      <c r="I24" s="13">
        <f t="shared" ref="I24:I31" si="10">100%-G24</f>
        <v>4.6952873394574324E-2</v>
      </c>
      <c r="J24" s="12">
        <v>520951.08</v>
      </c>
    </row>
    <row r="25" spans="2:10" ht="31.5" customHeight="1" x14ac:dyDescent="0.25">
      <c r="B25" s="3" t="s">
        <v>45</v>
      </c>
      <c r="C25" s="7" t="s">
        <v>196</v>
      </c>
      <c r="D25" s="5" t="s">
        <v>12</v>
      </c>
      <c r="E25" s="40">
        <v>15303711.189999999</v>
      </c>
      <c r="F25" s="2">
        <v>15303711.189999999</v>
      </c>
      <c r="G25" s="14">
        <f t="shared" si="0"/>
        <v>0.55467608751092012</v>
      </c>
      <c r="H25" s="15">
        <f t="shared" si="9"/>
        <v>8488602.6472662874</v>
      </c>
      <c r="I25" s="13">
        <f t="shared" si="10"/>
        <v>0.44532391248907988</v>
      </c>
      <c r="J25" s="12">
        <v>6815108.5427337121</v>
      </c>
    </row>
    <row r="26" spans="2:10" ht="31.5" customHeight="1" x14ac:dyDescent="0.25">
      <c r="B26" s="3" t="s">
        <v>49</v>
      </c>
      <c r="C26" s="7" t="s">
        <v>201</v>
      </c>
      <c r="D26" s="5" t="s">
        <v>12</v>
      </c>
      <c r="E26" s="40">
        <v>844000</v>
      </c>
      <c r="F26" s="2">
        <v>844000</v>
      </c>
      <c r="G26" s="14">
        <f t="shared" si="0"/>
        <v>1</v>
      </c>
      <c r="H26" s="15">
        <f t="shared" si="9"/>
        <v>844000</v>
      </c>
      <c r="I26" s="13">
        <f t="shared" si="10"/>
        <v>0</v>
      </c>
      <c r="J26" s="12">
        <v>0</v>
      </c>
    </row>
    <row r="27" spans="2:10" ht="31.5" customHeight="1" x14ac:dyDescent="0.25">
      <c r="B27" s="3" t="s">
        <v>51</v>
      </c>
      <c r="C27" s="7" t="s">
        <v>202</v>
      </c>
      <c r="D27" s="5" t="s">
        <v>12</v>
      </c>
      <c r="E27" s="40">
        <v>600000</v>
      </c>
      <c r="F27" s="2">
        <v>600000</v>
      </c>
      <c r="G27" s="14">
        <f t="shared" si="0"/>
        <v>1</v>
      </c>
      <c r="H27" s="15">
        <f t="shared" si="9"/>
        <v>600000</v>
      </c>
      <c r="I27" s="13">
        <f t="shared" si="10"/>
        <v>0</v>
      </c>
      <c r="J27" s="12">
        <v>0</v>
      </c>
    </row>
    <row r="28" spans="2:10" ht="31.5" customHeight="1" x14ac:dyDescent="0.25">
      <c r="B28" s="3" t="s">
        <v>53</v>
      </c>
      <c r="C28" s="7" t="s">
        <v>301</v>
      </c>
      <c r="D28" s="5" t="s">
        <v>12</v>
      </c>
      <c r="E28" s="40">
        <v>8184197.54</v>
      </c>
      <c r="F28" s="2">
        <v>8184197.54</v>
      </c>
      <c r="G28" s="14">
        <f t="shared" si="0"/>
        <v>1</v>
      </c>
      <c r="H28" s="15">
        <f t="shared" si="9"/>
        <v>8184197.54</v>
      </c>
      <c r="I28" s="13">
        <f t="shared" si="10"/>
        <v>0</v>
      </c>
      <c r="J28" s="12">
        <v>0</v>
      </c>
    </row>
    <row r="29" spans="2:10" ht="31.5" customHeight="1" x14ac:dyDescent="0.25">
      <c r="B29" s="3" t="s">
        <v>204</v>
      </c>
      <c r="C29" s="7" t="s">
        <v>203</v>
      </c>
      <c r="D29" s="5" t="s">
        <v>12</v>
      </c>
      <c r="E29" s="40">
        <v>302154.59999999998</v>
      </c>
      <c r="F29" s="2">
        <v>302154.59999999998</v>
      </c>
      <c r="G29" s="14">
        <f t="shared" si="0"/>
        <v>1</v>
      </c>
      <c r="H29" s="15">
        <f t="shared" si="9"/>
        <v>302154.59999999998</v>
      </c>
      <c r="I29" s="13">
        <f t="shared" si="10"/>
        <v>0</v>
      </c>
      <c r="J29" s="12">
        <v>0</v>
      </c>
    </row>
    <row r="30" spans="2:10" ht="31.5" customHeight="1" x14ac:dyDescent="0.25">
      <c r="B30" s="3" t="s">
        <v>59</v>
      </c>
      <c r="C30" s="7" t="s">
        <v>205</v>
      </c>
      <c r="D30" s="5" t="s">
        <v>12</v>
      </c>
      <c r="E30" s="40">
        <v>333120.5</v>
      </c>
      <c r="F30" s="2">
        <v>333120.5</v>
      </c>
      <c r="G30" s="14">
        <f t="shared" si="0"/>
        <v>1</v>
      </c>
      <c r="H30" s="15">
        <f t="shared" si="9"/>
        <v>333120.5</v>
      </c>
      <c r="I30" s="13">
        <f t="shared" si="10"/>
        <v>0</v>
      </c>
      <c r="J30" s="12">
        <v>0</v>
      </c>
    </row>
    <row r="31" spans="2:10" ht="31.5" customHeight="1" x14ac:dyDescent="0.25">
      <c r="B31" s="3" t="s">
        <v>61</v>
      </c>
      <c r="C31" s="7" t="s">
        <v>207</v>
      </c>
      <c r="D31" s="5" t="s">
        <v>12</v>
      </c>
      <c r="E31" s="40">
        <v>2655710.7000000002</v>
      </c>
      <c r="F31" s="2">
        <v>2655710.7000000002</v>
      </c>
      <c r="G31" s="14">
        <f t="shared" si="0"/>
        <v>1</v>
      </c>
      <c r="H31" s="15">
        <f t="shared" si="9"/>
        <v>2655710.7000000002</v>
      </c>
      <c r="I31" s="13">
        <f t="shared" si="10"/>
        <v>0</v>
      </c>
      <c r="J31" s="12">
        <v>0</v>
      </c>
    </row>
    <row r="32" spans="2:10" ht="31.5" customHeight="1" x14ac:dyDescent="0.25">
      <c r="B32" s="3" t="s">
        <v>63</v>
      </c>
      <c r="C32" s="7" t="s">
        <v>208</v>
      </c>
      <c r="D32" s="5" t="s">
        <v>12</v>
      </c>
      <c r="E32" s="40">
        <v>1219132.8799999999</v>
      </c>
      <c r="F32" s="2">
        <v>1219132.8799999999</v>
      </c>
      <c r="G32" s="14">
        <f t="shared" si="0"/>
        <v>1</v>
      </c>
      <c r="H32" s="15">
        <f t="shared" ref="H32:H35" si="11">F32-J32</f>
        <v>1219132.8799999999</v>
      </c>
      <c r="I32" s="13">
        <f t="shared" ref="I32:I35" si="12">100%-G32</f>
        <v>0</v>
      </c>
      <c r="J32" s="12">
        <v>0</v>
      </c>
    </row>
    <row r="33" spans="2:10" ht="31.5" customHeight="1" x14ac:dyDescent="0.25">
      <c r="B33" s="3" t="s">
        <v>65</v>
      </c>
      <c r="C33" s="7" t="s">
        <v>209</v>
      </c>
      <c r="D33" s="5" t="s">
        <v>12</v>
      </c>
      <c r="E33" s="40">
        <v>197096.29958637536</v>
      </c>
      <c r="F33" s="2">
        <v>197096.29958637536</v>
      </c>
      <c r="G33" s="14">
        <f t="shared" si="0"/>
        <v>1</v>
      </c>
      <c r="H33" s="15">
        <f t="shared" si="11"/>
        <v>197096.29958637536</v>
      </c>
      <c r="I33" s="13">
        <f t="shared" si="12"/>
        <v>0</v>
      </c>
      <c r="J33" s="12">
        <v>0</v>
      </c>
    </row>
    <row r="34" spans="2:10" ht="31.5" customHeight="1" x14ac:dyDescent="0.25">
      <c r="B34" s="3" t="s">
        <v>67</v>
      </c>
      <c r="C34" s="7" t="s">
        <v>210</v>
      </c>
      <c r="D34" s="5" t="s">
        <v>12</v>
      </c>
      <c r="E34" s="40">
        <v>330776.66000000003</v>
      </c>
      <c r="F34" s="2">
        <v>330776.66000000003</v>
      </c>
      <c r="G34" s="14">
        <f t="shared" si="0"/>
        <v>0.80000000604637578</v>
      </c>
      <c r="H34" s="15">
        <f t="shared" si="11"/>
        <v>264621.33</v>
      </c>
      <c r="I34" s="13">
        <f t="shared" si="12"/>
        <v>0.19999999395362422</v>
      </c>
      <c r="J34" s="12">
        <v>66155.33</v>
      </c>
    </row>
    <row r="35" spans="2:10" ht="31.5" customHeight="1" x14ac:dyDescent="0.25">
      <c r="B35" s="3" t="s">
        <v>213</v>
      </c>
      <c r="C35" s="7" t="s">
        <v>211</v>
      </c>
      <c r="D35" s="5" t="s">
        <v>12</v>
      </c>
      <c r="E35" s="40">
        <v>500000</v>
      </c>
      <c r="F35" s="2">
        <v>500000</v>
      </c>
      <c r="G35" s="14">
        <f t="shared" si="0"/>
        <v>1</v>
      </c>
      <c r="H35" s="15">
        <f t="shared" si="11"/>
        <v>500000</v>
      </c>
      <c r="I35" s="13">
        <f t="shared" si="12"/>
        <v>0</v>
      </c>
      <c r="J35" s="12">
        <v>0</v>
      </c>
    </row>
    <row r="36" spans="2:10" ht="31.5" customHeight="1" x14ac:dyDescent="0.25">
      <c r="B36" s="3" t="s">
        <v>212</v>
      </c>
      <c r="C36" s="7" t="s">
        <v>214</v>
      </c>
      <c r="D36" s="5" t="s">
        <v>12</v>
      </c>
      <c r="E36" s="40">
        <v>174000</v>
      </c>
      <c r="F36" s="2">
        <v>174000</v>
      </c>
      <c r="G36" s="14">
        <f t="shared" si="0"/>
        <v>1</v>
      </c>
      <c r="H36" s="15">
        <f t="shared" ref="H36:H37" si="13">F36-J36</f>
        <v>174000</v>
      </c>
      <c r="I36" s="13">
        <f t="shared" ref="I36:I37" si="14">100%-G36</f>
        <v>0</v>
      </c>
      <c r="J36" s="12">
        <v>0</v>
      </c>
    </row>
    <row r="37" spans="2:10" ht="31.5" customHeight="1" x14ac:dyDescent="0.25">
      <c r="B37" s="3" t="s">
        <v>71</v>
      </c>
      <c r="C37" s="7" t="s">
        <v>215</v>
      </c>
      <c r="D37" s="5" t="s">
        <v>12</v>
      </c>
      <c r="E37" s="40">
        <v>6454209.8099999996</v>
      </c>
      <c r="F37" s="2">
        <v>6454209.8099999996</v>
      </c>
      <c r="G37" s="14">
        <f t="shared" si="0"/>
        <v>1</v>
      </c>
      <c r="H37" s="15">
        <f t="shared" si="13"/>
        <v>6454209.8099999996</v>
      </c>
      <c r="I37" s="13">
        <f t="shared" si="14"/>
        <v>0</v>
      </c>
      <c r="J37" s="12">
        <v>0</v>
      </c>
    </row>
    <row r="38" spans="2:10" ht="31.5" customHeight="1" x14ac:dyDescent="0.25">
      <c r="B38" s="3" t="s">
        <v>75</v>
      </c>
      <c r="C38" s="7" t="s">
        <v>220</v>
      </c>
      <c r="D38" s="5" t="s">
        <v>12</v>
      </c>
      <c r="E38" s="40">
        <v>30513886.5</v>
      </c>
      <c r="F38" s="2">
        <v>30513886.5</v>
      </c>
      <c r="G38" s="14">
        <f t="shared" si="0"/>
        <v>1</v>
      </c>
      <c r="H38" s="15">
        <f t="shared" ref="H38" si="15">F38-J38</f>
        <v>30513886.5</v>
      </c>
      <c r="I38" s="13">
        <f t="shared" ref="I38" si="16">100%-G38</f>
        <v>0</v>
      </c>
      <c r="J38" s="12">
        <v>0</v>
      </c>
    </row>
    <row r="39" spans="2:10" ht="31.5" customHeight="1" x14ac:dyDescent="0.25">
      <c r="B39" s="3" t="s">
        <v>221</v>
      </c>
      <c r="C39" s="7" t="s">
        <v>222</v>
      </c>
      <c r="D39" s="5" t="s">
        <v>12</v>
      </c>
      <c r="E39" s="40">
        <v>4732600</v>
      </c>
      <c r="F39" s="2">
        <v>4732600</v>
      </c>
      <c r="G39" s="14">
        <f t="shared" si="0"/>
        <v>1</v>
      </c>
      <c r="H39" s="15">
        <f t="shared" ref="H39" si="17">F39-J39</f>
        <v>4732600</v>
      </c>
      <c r="I39" s="13">
        <f t="shared" ref="I39" si="18">100%-G39</f>
        <v>0</v>
      </c>
      <c r="J39" s="12">
        <v>0</v>
      </c>
    </row>
    <row r="40" spans="2:10" ht="31.5" customHeight="1" x14ac:dyDescent="0.25">
      <c r="B40" s="3" t="s">
        <v>81</v>
      </c>
      <c r="C40" s="7" t="s">
        <v>303</v>
      </c>
      <c r="D40" s="5" t="s">
        <v>12</v>
      </c>
      <c r="E40" s="40">
        <v>441854.63</v>
      </c>
      <c r="F40" s="2">
        <v>441854.63</v>
      </c>
      <c r="G40" s="14">
        <f t="shared" ref="G40:G50" si="19">H40/F40</f>
        <v>1</v>
      </c>
      <c r="H40" s="15">
        <f t="shared" ref="H40:H50" si="20">F40-J40</f>
        <v>441854.63</v>
      </c>
      <c r="I40" s="13">
        <f t="shared" ref="I40:I50" si="21">100%-G40</f>
        <v>0</v>
      </c>
      <c r="J40" s="12">
        <v>0</v>
      </c>
    </row>
    <row r="41" spans="2:10" ht="31.5" customHeight="1" x14ac:dyDescent="0.25">
      <c r="B41" s="3" t="s">
        <v>223</v>
      </c>
      <c r="C41" s="7" t="s">
        <v>302</v>
      </c>
      <c r="D41" s="5" t="s">
        <v>12</v>
      </c>
      <c r="E41" s="40">
        <v>1262537.58</v>
      </c>
      <c r="F41" s="2">
        <v>1262537.58</v>
      </c>
      <c r="G41" s="14">
        <f t="shared" si="19"/>
        <v>1</v>
      </c>
      <c r="H41" s="15">
        <f t="shared" si="20"/>
        <v>1262537.58</v>
      </c>
      <c r="I41" s="13">
        <f t="shared" si="21"/>
        <v>0</v>
      </c>
      <c r="J41" s="12">
        <v>0</v>
      </c>
    </row>
    <row r="42" spans="2:10" ht="31.5" customHeight="1" x14ac:dyDescent="0.25">
      <c r="B42" s="3" t="s">
        <v>224</v>
      </c>
      <c r="C42" s="7" t="s">
        <v>225</v>
      </c>
      <c r="D42" s="5" t="s">
        <v>12</v>
      </c>
      <c r="E42" s="40">
        <v>6745554.6799999997</v>
      </c>
      <c r="F42" s="2">
        <v>6745554.6799999997</v>
      </c>
      <c r="G42" s="14">
        <f t="shared" si="19"/>
        <v>1</v>
      </c>
      <c r="H42" s="15">
        <f t="shared" si="20"/>
        <v>6745554.6799999997</v>
      </c>
      <c r="I42" s="13">
        <f t="shared" si="21"/>
        <v>0</v>
      </c>
      <c r="J42" s="12">
        <v>0</v>
      </c>
    </row>
    <row r="43" spans="2:10" ht="31.5" customHeight="1" x14ac:dyDescent="0.25">
      <c r="B43" s="3" t="s">
        <v>226</v>
      </c>
      <c r="C43" s="7" t="s">
        <v>227</v>
      </c>
      <c r="D43" s="5" t="s">
        <v>12</v>
      </c>
      <c r="E43" s="40">
        <v>196000</v>
      </c>
      <c r="F43" s="2">
        <v>196000</v>
      </c>
      <c r="G43" s="14">
        <f t="shared" si="19"/>
        <v>1</v>
      </c>
      <c r="H43" s="15">
        <f t="shared" si="20"/>
        <v>196000</v>
      </c>
      <c r="I43" s="13">
        <f t="shared" si="21"/>
        <v>0</v>
      </c>
      <c r="J43" s="12">
        <v>0</v>
      </c>
    </row>
    <row r="44" spans="2:10" ht="31.5" customHeight="1" x14ac:dyDescent="0.25">
      <c r="B44" s="3" t="s">
        <v>228</v>
      </c>
      <c r="C44" s="7" t="s">
        <v>230</v>
      </c>
      <c r="D44" s="5" t="s">
        <v>12</v>
      </c>
      <c r="E44" s="40">
        <v>10800</v>
      </c>
      <c r="F44" s="2">
        <v>10800</v>
      </c>
      <c r="G44" s="14">
        <f t="shared" si="19"/>
        <v>1</v>
      </c>
      <c r="H44" s="15">
        <f t="shared" si="20"/>
        <v>10800</v>
      </c>
      <c r="I44" s="13">
        <f t="shared" si="21"/>
        <v>0</v>
      </c>
      <c r="J44" s="12">
        <v>0</v>
      </c>
    </row>
    <row r="45" spans="2:10" ht="31.5" customHeight="1" x14ac:dyDescent="0.25">
      <c r="B45" s="3" t="s">
        <v>229</v>
      </c>
      <c r="C45" s="7" t="s">
        <v>231</v>
      </c>
      <c r="D45" s="5" t="s">
        <v>12</v>
      </c>
      <c r="E45" s="40">
        <v>99778.36</v>
      </c>
      <c r="F45" s="2">
        <v>99778.36</v>
      </c>
      <c r="G45" s="14">
        <f t="shared" si="19"/>
        <v>1</v>
      </c>
      <c r="H45" s="15">
        <f t="shared" si="20"/>
        <v>99778.36</v>
      </c>
      <c r="I45" s="13">
        <f t="shared" si="21"/>
        <v>0</v>
      </c>
      <c r="J45" s="12">
        <v>0</v>
      </c>
    </row>
    <row r="46" spans="2:10" ht="31.5" customHeight="1" x14ac:dyDescent="0.25">
      <c r="B46" s="3" t="s">
        <v>101</v>
      </c>
      <c r="C46" s="7" t="s">
        <v>342</v>
      </c>
      <c r="D46" s="5" t="s">
        <v>12</v>
      </c>
      <c r="E46" s="40">
        <v>111292.85</v>
      </c>
      <c r="F46" s="2">
        <v>111292.85</v>
      </c>
      <c r="G46" s="14">
        <f t="shared" si="19"/>
        <v>1</v>
      </c>
      <c r="H46" s="15">
        <f t="shared" si="20"/>
        <v>111292.85</v>
      </c>
      <c r="I46" s="13">
        <f t="shared" si="21"/>
        <v>0</v>
      </c>
      <c r="J46" s="12">
        <v>0</v>
      </c>
    </row>
    <row r="47" spans="2:10" ht="31.5" customHeight="1" x14ac:dyDescent="0.25">
      <c r="B47" s="3" t="s">
        <v>105</v>
      </c>
      <c r="C47" s="7" t="s">
        <v>232</v>
      </c>
      <c r="D47" s="5" t="s">
        <v>12</v>
      </c>
      <c r="E47" s="40">
        <v>4752000</v>
      </c>
      <c r="F47" s="2">
        <v>4752000</v>
      </c>
      <c r="G47" s="14">
        <f t="shared" si="19"/>
        <v>1</v>
      </c>
      <c r="H47" s="15">
        <f t="shared" si="20"/>
        <v>4752000</v>
      </c>
      <c r="I47" s="13">
        <f t="shared" si="21"/>
        <v>0</v>
      </c>
      <c r="J47" s="12">
        <v>0</v>
      </c>
    </row>
    <row r="48" spans="2:10" ht="31.5" customHeight="1" x14ac:dyDescent="0.25">
      <c r="B48" s="3" t="s">
        <v>233</v>
      </c>
      <c r="C48" s="7" t="s">
        <v>234</v>
      </c>
      <c r="D48" s="5" t="s">
        <v>12</v>
      </c>
      <c r="E48" s="40">
        <v>2463925</v>
      </c>
      <c r="F48" s="2">
        <v>2463925</v>
      </c>
      <c r="G48" s="14">
        <f t="shared" si="19"/>
        <v>1</v>
      </c>
      <c r="H48" s="15">
        <f t="shared" si="20"/>
        <v>2463925</v>
      </c>
      <c r="I48" s="13">
        <f t="shared" si="21"/>
        <v>0</v>
      </c>
      <c r="J48" s="12">
        <v>0</v>
      </c>
    </row>
    <row r="49" spans="2:10" ht="31.5" customHeight="1" x14ac:dyDescent="0.25">
      <c r="B49" s="3" t="s">
        <v>235</v>
      </c>
      <c r="C49" s="7" t="s">
        <v>237</v>
      </c>
      <c r="D49" s="5" t="s">
        <v>12</v>
      </c>
      <c r="E49" s="40">
        <v>1102000</v>
      </c>
      <c r="F49" s="2">
        <v>1102000</v>
      </c>
      <c r="G49" s="14">
        <f t="shared" si="19"/>
        <v>1</v>
      </c>
      <c r="H49" s="15">
        <f t="shared" si="20"/>
        <v>1102000</v>
      </c>
      <c r="I49" s="13">
        <f t="shared" si="21"/>
        <v>0</v>
      </c>
      <c r="J49" s="12">
        <v>0</v>
      </c>
    </row>
    <row r="50" spans="2:10" ht="31.5" customHeight="1" x14ac:dyDescent="0.25">
      <c r="B50" s="3" t="s">
        <v>236</v>
      </c>
      <c r="C50" s="7" t="s">
        <v>238</v>
      </c>
      <c r="D50" s="5" t="s">
        <v>12</v>
      </c>
      <c r="E50" s="40">
        <v>481100</v>
      </c>
      <c r="F50" s="2">
        <v>481100</v>
      </c>
      <c r="G50" s="14">
        <f t="shared" si="19"/>
        <v>1</v>
      </c>
      <c r="H50" s="15">
        <f t="shared" si="20"/>
        <v>481100</v>
      </c>
      <c r="I50" s="13">
        <f t="shared" si="21"/>
        <v>0</v>
      </c>
      <c r="J50" s="12">
        <v>0</v>
      </c>
    </row>
    <row r="51" spans="2:10" ht="31.5" customHeight="1" x14ac:dyDescent="0.25">
      <c r="B51" s="3" t="s">
        <v>113</v>
      </c>
      <c r="C51" s="7" t="s">
        <v>242</v>
      </c>
      <c r="D51" s="5" t="s">
        <v>12</v>
      </c>
      <c r="E51" s="40">
        <v>100000</v>
      </c>
      <c r="F51" s="2">
        <v>100000</v>
      </c>
      <c r="G51" s="14">
        <f t="shared" ref="G51" si="22">H51/F51</f>
        <v>1</v>
      </c>
      <c r="H51" s="15">
        <f t="shared" ref="H51" si="23">F51-J51</f>
        <v>100000</v>
      </c>
      <c r="I51" s="13">
        <f t="shared" ref="I51" si="24">100%-G51</f>
        <v>0</v>
      </c>
      <c r="J51" s="12">
        <v>0</v>
      </c>
    </row>
    <row r="52" spans="2:10" ht="31.5" customHeight="1" x14ac:dyDescent="0.25">
      <c r="B52" s="73" t="s">
        <v>115</v>
      </c>
      <c r="C52" s="74"/>
      <c r="D52" s="75"/>
      <c r="E52" s="17">
        <f>SUM(E5:E51)</f>
        <v>197303304.97308603</v>
      </c>
      <c r="F52" s="17">
        <f>SUM(F5:F51)</f>
        <v>197303304.97308603</v>
      </c>
      <c r="G52" s="19">
        <f>H52/F52</f>
        <v>0.91463490175680917</v>
      </c>
      <c r="H52" s="17">
        <f>SUM(H5:H51)</f>
        <v>180460488.9603523</v>
      </c>
      <c r="I52" s="20">
        <f>J52/F52</f>
        <v>8.5365098243190746E-2</v>
      </c>
      <c r="J52" s="17">
        <f>SUM(J5:J51)</f>
        <v>16842816.012733713</v>
      </c>
    </row>
    <row r="54" spans="2:10" x14ac:dyDescent="0.25">
      <c r="F54" s="1"/>
      <c r="H54" s="1"/>
    </row>
    <row r="56" spans="2:10" x14ac:dyDescent="0.25">
      <c r="B56" s="67" t="s">
        <v>0</v>
      </c>
      <c r="C56" s="67" t="s">
        <v>1</v>
      </c>
      <c r="D56" s="72" t="s">
        <v>2</v>
      </c>
      <c r="E56" s="67" t="s">
        <v>3</v>
      </c>
      <c r="F56" s="72" t="s">
        <v>155</v>
      </c>
      <c r="G56" s="29" t="s">
        <v>5</v>
      </c>
      <c r="H56" s="29" t="s">
        <v>5</v>
      </c>
      <c r="I56" s="72" t="s">
        <v>6</v>
      </c>
      <c r="J56" s="72"/>
    </row>
    <row r="57" spans="2:10" x14ac:dyDescent="0.25">
      <c r="B57" s="68"/>
      <c r="C57" s="68"/>
      <c r="D57" s="72"/>
      <c r="E57" s="68"/>
      <c r="F57" s="72"/>
      <c r="G57" s="29" t="s">
        <v>7</v>
      </c>
      <c r="H57" s="29" t="s">
        <v>8</v>
      </c>
      <c r="I57" s="29" t="s">
        <v>7</v>
      </c>
      <c r="J57" s="29" t="s">
        <v>9</v>
      </c>
    </row>
    <row r="58" spans="2:10" ht="30" customHeight="1" x14ac:dyDescent="0.25">
      <c r="B58" s="3" t="s">
        <v>123</v>
      </c>
      <c r="C58" s="7" t="s">
        <v>293</v>
      </c>
      <c r="D58" s="5" t="s">
        <v>118</v>
      </c>
      <c r="E58" s="40">
        <v>3733102.3499999996</v>
      </c>
      <c r="F58" s="2">
        <v>3733102.3499999996</v>
      </c>
      <c r="G58" s="14">
        <f>H58/F58</f>
        <v>1</v>
      </c>
      <c r="H58" s="16">
        <f>F58-J58</f>
        <v>3733102.3499999996</v>
      </c>
      <c r="I58" s="10">
        <f>100%-G58</f>
        <v>0</v>
      </c>
      <c r="J58" s="11">
        <v>0</v>
      </c>
    </row>
    <row r="59" spans="2:10" ht="30" customHeight="1" x14ac:dyDescent="0.25">
      <c r="B59" s="3" t="s">
        <v>180</v>
      </c>
      <c r="C59" s="7" t="s">
        <v>295</v>
      </c>
      <c r="D59" s="5" t="s">
        <v>118</v>
      </c>
      <c r="E59" s="40">
        <v>5796788.04</v>
      </c>
      <c r="F59" s="2">
        <v>5796788.04</v>
      </c>
      <c r="G59" s="14">
        <f>H59/F59</f>
        <v>1</v>
      </c>
      <c r="H59" s="16">
        <f t="shared" ref="H59:H65" si="25">F59-J59</f>
        <v>5796788.04</v>
      </c>
      <c r="I59" s="10">
        <f>1-G59</f>
        <v>0</v>
      </c>
      <c r="J59" s="11">
        <v>0</v>
      </c>
    </row>
    <row r="60" spans="2:10" ht="30" customHeight="1" x14ac:dyDescent="0.25">
      <c r="B60" s="37" t="s">
        <v>184</v>
      </c>
      <c r="C60" s="38" t="s">
        <v>182</v>
      </c>
      <c r="D60" s="39" t="s">
        <v>118</v>
      </c>
      <c r="E60" s="40">
        <v>11851033.82</v>
      </c>
      <c r="F60" s="2">
        <v>11851033.82</v>
      </c>
      <c r="G60" s="14">
        <f t="shared" ref="G60:G66" si="26">H60/F60</f>
        <v>1</v>
      </c>
      <c r="H60" s="16">
        <f t="shared" si="25"/>
        <v>11851033.82</v>
      </c>
      <c r="I60" s="10">
        <f t="shared" ref="I60:I66" si="27">100%-G60</f>
        <v>0</v>
      </c>
      <c r="J60" s="11">
        <v>0</v>
      </c>
    </row>
    <row r="61" spans="2:10" ht="30" customHeight="1" x14ac:dyDescent="0.25">
      <c r="B61" s="37" t="s">
        <v>186</v>
      </c>
      <c r="C61" s="38" t="s">
        <v>185</v>
      </c>
      <c r="D61" s="39" t="s">
        <v>118</v>
      </c>
      <c r="E61" s="40">
        <v>8256657.8000000007</v>
      </c>
      <c r="F61" s="2">
        <v>8256657.8000000007</v>
      </c>
      <c r="G61" s="14">
        <f t="shared" si="26"/>
        <v>1</v>
      </c>
      <c r="H61" s="16">
        <f t="shared" ref="H61:H64" si="28">F61-J61</f>
        <v>8256657.8000000007</v>
      </c>
      <c r="I61" s="10">
        <f t="shared" si="27"/>
        <v>0</v>
      </c>
      <c r="J61" s="11">
        <v>0</v>
      </c>
    </row>
    <row r="62" spans="2:10" ht="30" customHeight="1" x14ac:dyDescent="0.25">
      <c r="B62" s="37" t="s">
        <v>188</v>
      </c>
      <c r="C62" s="38" t="s">
        <v>298</v>
      </c>
      <c r="D62" s="39" t="s">
        <v>118</v>
      </c>
      <c r="E62" s="40">
        <v>14781378.689999998</v>
      </c>
      <c r="F62" s="2">
        <v>14781378.689999998</v>
      </c>
      <c r="G62" s="14">
        <f t="shared" si="26"/>
        <v>1</v>
      </c>
      <c r="H62" s="16">
        <f t="shared" si="28"/>
        <v>14781378.689999998</v>
      </c>
      <c r="I62" s="10">
        <f t="shared" si="27"/>
        <v>0</v>
      </c>
      <c r="J62" s="11">
        <v>0</v>
      </c>
    </row>
    <row r="63" spans="2:10" ht="30" customHeight="1" x14ac:dyDescent="0.25">
      <c r="B63" s="37" t="s">
        <v>276</v>
      </c>
      <c r="C63" s="38" t="s">
        <v>299</v>
      </c>
      <c r="D63" s="39" t="s">
        <v>118</v>
      </c>
      <c r="E63" s="40">
        <v>4608618.95</v>
      </c>
      <c r="F63" s="2">
        <v>4608618.95</v>
      </c>
      <c r="G63" s="14">
        <f t="shared" si="26"/>
        <v>1</v>
      </c>
      <c r="H63" s="16">
        <f t="shared" si="28"/>
        <v>4608618.95</v>
      </c>
      <c r="I63" s="10">
        <f t="shared" si="27"/>
        <v>0</v>
      </c>
      <c r="J63" s="11">
        <v>0</v>
      </c>
    </row>
    <row r="64" spans="2:10" ht="30" customHeight="1" x14ac:dyDescent="0.25">
      <c r="B64" s="3" t="s">
        <v>191</v>
      </c>
      <c r="C64" s="7" t="s">
        <v>300</v>
      </c>
      <c r="D64" s="5" t="s">
        <v>118</v>
      </c>
      <c r="E64" s="40">
        <v>9159605.3300000001</v>
      </c>
      <c r="F64" s="2">
        <v>9159605.3300000001</v>
      </c>
      <c r="G64" s="14">
        <f t="shared" si="26"/>
        <v>1</v>
      </c>
      <c r="H64" s="16">
        <f t="shared" si="28"/>
        <v>9159605.3300000001</v>
      </c>
      <c r="I64" s="10">
        <f t="shared" si="27"/>
        <v>0</v>
      </c>
      <c r="J64" s="11">
        <v>0</v>
      </c>
    </row>
    <row r="65" spans="2:10" ht="30" customHeight="1" x14ac:dyDescent="0.25">
      <c r="B65" s="3" t="s">
        <v>193</v>
      </c>
      <c r="C65" s="7" t="s">
        <v>192</v>
      </c>
      <c r="D65" s="5" t="s">
        <v>118</v>
      </c>
      <c r="E65" s="40">
        <v>108040.52</v>
      </c>
      <c r="F65" s="2">
        <v>108040.52</v>
      </c>
      <c r="G65" s="14">
        <f t="shared" si="26"/>
        <v>1</v>
      </c>
      <c r="H65" s="16">
        <f t="shared" si="25"/>
        <v>108040.52</v>
      </c>
      <c r="I65" s="10">
        <f t="shared" si="27"/>
        <v>0</v>
      </c>
      <c r="J65" s="11">
        <v>0</v>
      </c>
    </row>
    <row r="66" spans="2:10" ht="30" customHeight="1" x14ac:dyDescent="0.25">
      <c r="B66" s="3" t="s">
        <v>198</v>
      </c>
      <c r="C66" s="7" t="s">
        <v>197</v>
      </c>
      <c r="D66" s="5" t="s">
        <v>118</v>
      </c>
      <c r="E66" s="40">
        <v>1450619.98</v>
      </c>
      <c r="F66" s="2">
        <v>1450619.98</v>
      </c>
      <c r="G66" s="14">
        <f t="shared" si="26"/>
        <v>1</v>
      </c>
      <c r="H66" s="16">
        <f t="shared" ref="H66" si="29">F66-J66</f>
        <v>1450619.98</v>
      </c>
      <c r="I66" s="10">
        <f t="shared" si="27"/>
        <v>0</v>
      </c>
      <c r="J66" s="11">
        <v>0</v>
      </c>
    </row>
    <row r="67" spans="2:10" ht="30" customHeight="1" x14ac:dyDescent="0.25">
      <c r="B67" s="3" t="s">
        <v>71</v>
      </c>
      <c r="C67" s="7" t="s">
        <v>215</v>
      </c>
      <c r="D67" s="5" t="s">
        <v>118</v>
      </c>
      <c r="E67" s="40">
        <v>1638323.28</v>
      </c>
      <c r="F67" s="2">
        <v>1638323.28</v>
      </c>
      <c r="G67" s="14">
        <f t="shared" ref="G67" si="30">H67/F67</f>
        <v>0.15377358246413972</v>
      </c>
      <c r="H67" s="16">
        <f t="shared" ref="H67" si="31">F67-J67</f>
        <v>251930.83999999985</v>
      </c>
      <c r="I67" s="10">
        <f t="shared" ref="I67" si="32">100%-G67</f>
        <v>0.84622641753586025</v>
      </c>
      <c r="J67" s="11">
        <v>1386392.4400000002</v>
      </c>
    </row>
    <row r="68" spans="2:10" ht="30" customHeight="1" x14ac:dyDescent="0.25">
      <c r="B68" s="3" t="s">
        <v>138</v>
      </c>
      <c r="C68" s="7" t="s">
        <v>243</v>
      </c>
      <c r="D68" s="5" t="s">
        <v>118</v>
      </c>
      <c r="E68" s="40">
        <v>221501.22</v>
      </c>
      <c r="F68" s="2">
        <v>221501.22</v>
      </c>
      <c r="G68" s="14">
        <f t="shared" ref="G68" si="33">H68/F68</f>
        <v>1</v>
      </c>
      <c r="H68" s="16">
        <f t="shared" ref="H68" si="34">F68-J68</f>
        <v>221501.22</v>
      </c>
      <c r="I68" s="10">
        <f t="shared" ref="I68" si="35">100%-G68</f>
        <v>0</v>
      </c>
      <c r="J68" s="11">
        <v>0</v>
      </c>
    </row>
    <row r="69" spans="2:10" ht="30" customHeight="1" x14ac:dyDescent="0.25">
      <c r="B69" s="73" t="s">
        <v>115</v>
      </c>
      <c r="C69" s="74"/>
      <c r="D69" s="75"/>
      <c r="E69" s="17">
        <f>SUM(E58:E68)</f>
        <v>61605669.980000004</v>
      </c>
      <c r="F69" s="17">
        <f>SUM(F58:F68)</f>
        <v>61605669.980000004</v>
      </c>
      <c r="G69" s="19">
        <f>H69/F69</f>
        <v>0.97749570063193725</v>
      </c>
      <c r="H69" s="17">
        <f>SUM(H58:H68)</f>
        <v>60219277.540000007</v>
      </c>
      <c r="I69" s="20">
        <f>J69/F69</f>
        <v>2.2504299368062811E-2</v>
      </c>
      <c r="J69" s="17">
        <f>SUM(J58:J68)</f>
        <v>1386392.4400000002</v>
      </c>
    </row>
    <row r="75" spans="2:10" x14ac:dyDescent="0.25">
      <c r="D75" s="76" t="s">
        <v>343</v>
      </c>
      <c r="E75" s="76"/>
      <c r="F75" s="76"/>
      <c r="G75" s="76"/>
      <c r="H75" s="76"/>
      <c r="I75" s="76"/>
      <c r="J75" s="76"/>
    </row>
    <row r="76" spans="2:10" x14ac:dyDescent="0.25">
      <c r="D76" s="70" t="s">
        <v>141</v>
      </c>
      <c r="E76" s="71"/>
      <c r="F76" s="31" t="s">
        <v>142</v>
      </c>
      <c r="G76" s="31" t="s">
        <v>143</v>
      </c>
      <c r="H76" s="69" t="s">
        <v>144</v>
      </c>
      <c r="I76" s="69"/>
      <c r="J76" s="69"/>
    </row>
    <row r="77" spans="2:10" x14ac:dyDescent="0.25">
      <c r="D77" s="87" t="s">
        <v>145</v>
      </c>
      <c r="E77" s="87"/>
      <c r="F77" s="21">
        <f>'APS (ACUM %)'!F52</f>
        <v>197303304.97308603</v>
      </c>
      <c r="G77" s="21">
        <f>'APS (ACUM %)'!H52</f>
        <v>180460488.9603523</v>
      </c>
      <c r="H77" s="26">
        <f>G77/F77</f>
        <v>0.91463490175680917</v>
      </c>
      <c r="I77" s="77" t="s">
        <v>146</v>
      </c>
      <c r="J77" s="77"/>
    </row>
    <row r="78" spans="2:10" x14ac:dyDescent="0.25">
      <c r="D78" s="88" t="s">
        <v>147</v>
      </c>
      <c r="E78" s="88"/>
      <c r="F78" s="22">
        <f>'APS (ACUM %)'!F69</f>
        <v>61605669.980000004</v>
      </c>
      <c r="G78" s="22">
        <f>'APS (ACUM %)'!H69</f>
        <v>60219277.540000007</v>
      </c>
      <c r="H78" s="24">
        <f>G78/F78</f>
        <v>0.97749570063193725</v>
      </c>
      <c r="I78" s="85" t="s">
        <v>148</v>
      </c>
      <c r="J78" s="85"/>
    </row>
    <row r="79" spans="2:10" x14ac:dyDescent="0.25">
      <c r="D79" s="80" t="s">
        <v>149</v>
      </c>
      <c r="E79" s="80"/>
      <c r="F79" s="23">
        <f>F77+F78</f>
        <v>258908974.95308602</v>
      </c>
      <c r="G79" s="23">
        <f>G77+G78</f>
        <v>240679766.50035232</v>
      </c>
      <c r="H79" s="25">
        <f>G79/F79</f>
        <v>0.92959221110030343</v>
      </c>
      <c r="I79" s="86" t="s">
        <v>150</v>
      </c>
      <c r="J79" s="86"/>
    </row>
    <row r="83" spans="4:10" x14ac:dyDescent="0.25">
      <c r="D83" s="81" t="s">
        <v>151</v>
      </c>
      <c r="E83" s="81"/>
      <c r="F83" s="81"/>
      <c r="G83" s="81"/>
      <c r="H83" s="81"/>
      <c r="I83" s="81"/>
      <c r="J83" s="81"/>
    </row>
    <row r="84" spans="4:10" x14ac:dyDescent="0.25">
      <c r="D84" s="82" t="s">
        <v>141</v>
      </c>
      <c r="E84" s="83"/>
      <c r="F84" s="30" t="s">
        <v>152</v>
      </c>
      <c r="G84" s="30" t="s">
        <v>143</v>
      </c>
      <c r="H84" s="84" t="s">
        <v>144</v>
      </c>
      <c r="I84" s="84"/>
      <c r="J84" s="84"/>
    </row>
    <row r="85" spans="4:10" x14ac:dyDescent="0.25">
      <c r="D85" s="78" t="s">
        <v>145</v>
      </c>
      <c r="E85" s="78"/>
      <c r="F85" s="27">
        <f>'APS (ACUM %)'!E52</f>
        <v>197303304.97308603</v>
      </c>
      <c r="G85" s="27">
        <f>'APS (ACUM %)'!H52</f>
        <v>180460488.9603523</v>
      </c>
      <c r="H85" s="28">
        <f>G85/F85</f>
        <v>0.91463490175680917</v>
      </c>
      <c r="I85" s="79" t="s">
        <v>146</v>
      </c>
      <c r="J85" s="79"/>
    </row>
    <row r="86" spans="4:10" x14ac:dyDescent="0.25">
      <c r="D86" s="78" t="s">
        <v>147</v>
      </c>
      <c r="E86" s="78"/>
      <c r="F86" s="27">
        <f>'APS (ACUM %)'!E69</f>
        <v>61605669.980000004</v>
      </c>
      <c r="G86" s="27">
        <f>'APS (ACUM %)'!H69</f>
        <v>60219277.540000007</v>
      </c>
      <c r="H86" s="28">
        <f>G86/F86</f>
        <v>0.97749570063193725</v>
      </c>
      <c r="I86" s="79" t="s">
        <v>148</v>
      </c>
      <c r="J86" s="79"/>
    </row>
    <row r="87" spans="4:10" x14ac:dyDescent="0.25">
      <c r="D87" s="80" t="s">
        <v>149</v>
      </c>
      <c r="E87" s="80"/>
      <c r="F87" s="27">
        <f>F85+F86</f>
        <v>258908974.95308602</v>
      </c>
      <c r="G87" s="27">
        <f>G85+G86</f>
        <v>240679766.50035232</v>
      </c>
      <c r="H87" s="28">
        <f>G87/F87</f>
        <v>0.92959221110030343</v>
      </c>
      <c r="I87" s="79" t="s">
        <v>150</v>
      </c>
      <c r="J87" s="79"/>
    </row>
  </sheetData>
  <sheetProtection algorithmName="SHA-512" hashValue="b5IerhfrZaD/O0AJzxWvIIAww8zuV+KOo5HIE5gjYdvfzAHCd01z7KZnB3olgXszHPZRj0LTTUMcMYJSejNbgA==" saltValue="SklGEyqFrE/XQgz4dfyO2Q==" spinCount="100000" sheet="1" objects="1" scenarios="1"/>
  <mergeCells count="33">
    <mergeCell ref="D87:E87"/>
    <mergeCell ref="I87:J87"/>
    <mergeCell ref="D83:J83"/>
    <mergeCell ref="D84:E84"/>
    <mergeCell ref="H84:J84"/>
    <mergeCell ref="D85:E85"/>
    <mergeCell ref="I85:J85"/>
    <mergeCell ref="I56:J56"/>
    <mergeCell ref="D56:D57"/>
    <mergeCell ref="I77:J77"/>
    <mergeCell ref="D86:E86"/>
    <mergeCell ref="I86:J86"/>
    <mergeCell ref="I78:J78"/>
    <mergeCell ref="I79:J79"/>
    <mergeCell ref="D77:E77"/>
    <mergeCell ref="D78:E78"/>
    <mergeCell ref="D79:E79"/>
    <mergeCell ref="B1:J1"/>
    <mergeCell ref="B2:B3"/>
    <mergeCell ref="C2:C3"/>
    <mergeCell ref="E2:E3"/>
    <mergeCell ref="H76:J76"/>
    <mergeCell ref="D76:E76"/>
    <mergeCell ref="I2:J2"/>
    <mergeCell ref="D2:D3"/>
    <mergeCell ref="F2:F3"/>
    <mergeCell ref="B52:D52"/>
    <mergeCell ref="B56:B57"/>
    <mergeCell ref="C56:C57"/>
    <mergeCell ref="E56:E57"/>
    <mergeCell ref="D75:J75"/>
    <mergeCell ref="B69:D69"/>
    <mergeCell ref="F56:F57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2:AI60"/>
  <sheetViews>
    <sheetView topLeftCell="B1" workbookViewId="0">
      <selection activeCell="AF17" sqref="AF17:AF60"/>
    </sheetView>
  </sheetViews>
  <sheetFormatPr defaultRowHeight="12.75" x14ac:dyDescent="0.25"/>
  <cols>
    <col min="1" max="1" width="0" style="45" hidden="1" customWidth="1"/>
    <col min="2" max="2" width="9.28515625" style="45" bestFit="1" customWidth="1"/>
    <col min="3" max="3" width="67" style="46" customWidth="1"/>
    <col min="4" max="4" width="9.140625" style="47"/>
    <col min="5" max="5" width="12.28515625" style="53" bestFit="1" customWidth="1"/>
    <col min="6" max="6" width="12.28515625" style="53" hidden="1" customWidth="1"/>
    <col min="7" max="10" width="11.28515625" style="53" hidden="1" customWidth="1"/>
    <col min="11" max="11" width="12.28515625" style="53" hidden="1" customWidth="1"/>
    <col min="12" max="16" width="11.28515625" style="53" hidden="1" customWidth="1"/>
    <col min="17" max="17" width="12.28515625" style="53" hidden="1" customWidth="1"/>
    <col min="18" max="30" width="7.140625" style="53" hidden="1" customWidth="1"/>
    <col min="31" max="31" width="0" style="45" hidden="1" customWidth="1"/>
    <col min="32" max="32" width="19.85546875" style="45" bestFit="1" customWidth="1"/>
    <col min="33" max="33" width="19.85546875" style="45" customWidth="1"/>
    <col min="34" max="34" width="23.85546875" style="45" bestFit="1" customWidth="1"/>
    <col min="35" max="35" width="23.85546875" style="53" bestFit="1" customWidth="1"/>
    <col min="36" max="16384" width="9.140625" style="45"/>
  </cols>
  <sheetData>
    <row r="2" spans="2:35" s="48" customFormat="1" x14ac:dyDescent="0.25">
      <c r="B2" s="60"/>
      <c r="C2" s="61"/>
      <c r="D2" s="60"/>
      <c r="E2" s="62" t="s">
        <v>258</v>
      </c>
      <c r="F2" s="51" t="s">
        <v>304</v>
      </c>
      <c r="G2" s="51" t="s">
        <v>305</v>
      </c>
      <c r="H2" s="51" t="s">
        <v>306</v>
      </c>
      <c r="I2" s="51" t="s">
        <v>307</v>
      </c>
      <c r="J2" s="51" t="s">
        <v>308</v>
      </c>
      <c r="K2" s="51" t="s">
        <v>309</v>
      </c>
      <c r="L2" s="51" t="s">
        <v>310</v>
      </c>
      <c r="M2" s="51" t="s">
        <v>311</v>
      </c>
      <c r="N2" s="51" t="s">
        <v>312</v>
      </c>
      <c r="O2" s="51" t="s">
        <v>313</v>
      </c>
      <c r="P2" s="51" t="s">
        <v>314</v>
      </c>
      <c r="Q2" s="51" t="s">
        <v>315</v>
      </c>
      <c r="R2" s="51" t="s">
        <v>316</v>
      </c>
      <c r="S2" s="51" t="s">
        <v>317</v>
      </c>
      <c r="T2" s="51" t="s">
        <v>318</v>
      </c>
      <c r="U2" s="51" t="s">
        <v>319</v>
      </c>
      <c r="V2" s="51" t="s">
        <v>320</v>
      </c>
      <c r="W2" s="51" t="s">
        <v>321</v>
      </c>
      <c r="X2" s="51" t="s">
        <v>322</v>
      </c>
      <c r="Y2" s="51" t="s">
        <v>323</v>
      </c>
      <c r="Z2" s="51" t="s">
        <v>324</v>
      </c>
      <c r="AA2" s="51" t="s">
        <v>325</v>
      </c>
      <c r="AB2" s="51" t="s">
        <v>326</v>
      </c>
      <c r="AC2" s="51" t="s">
        <v>327</v>
      </c>
      <c r="AD2" s="51" t="s">
        <v>328</v>
      </c>
      <c r="AF2" s="60" t="s">
        <v>329</v>
      </c>
      <c r="AG2" s="60" t="s">
        <v>331</v>
      </c>
      <c r="AH2" s="60" t="s">
        <v>330</v>
      </c>
      <c r="AI2" s="62" t="s">
        <v>341</v>
      </c>
    </row>
    <row r="3" spans="2:35" s="59" customFormat="1" x14ac:dyDescent="0.25">
      <c r="B3" s="55" t="s">
        <v>154</v>
      </c>
      <c r="C3" s="56" t="s">
        <v>153</v>
      </c>
      <c r="D3" s="57" t="s">
        <v>12</v>
      </c>
      <c r="E3" s="58">
        <v>1987494.96</v>
      </c>
      <c r="F3" s="58">
        <v>0</v>
      </c>
      <c r="G3" s="58">
        <v>0</v>
      </c>
      <c r="H3" s="58">
        <v>0</v>
      </c>
      <c r="I3" s="58">
        <v>0</v>
      </c>
      <c r="J3" s="58">
        <v>0</v>
      </c>
      <c r="K3" s="58">
        <v>1635509.6</v>
      </c>
      <c r="L3" s="58">
        <v>351985.36</v>
      </c>
      <c r="M3" s="58">
        <v>0</v>
      </c>
      <c r="N3" s="58">
        <v>0</v>
      </c>
      <c r="O3" s="58">
        <v>0</v>
      </c>
      <c r="P3" s="58">
        <v>0</v>
      </c>
      <c r="Q3" s="58">
        <v>0</v>
      </c>
      <c r="R3" s="58">
        <v>0</v>
      </c>
      <c r="S3" s="58">
        <v>0</v>
      </c>
      <c r="T3" s="58">
        <v>0</v>
      </c>
      <c r="U3" s="58">
        <v>0</v>
      </c>
      <c r="V3" s="58">
        <v>0</v>
      </c>
      <c r="W3" s="58">
        <v>0</v>
      </c>
      <c r="X3" s="58">
        <v>0</v>
      </c>
      <c r="Y3" s="58">
        <v>0</v>
      </c>
      <c r="Z3" s="58">
        <v>0</v>
      </c>
      <c r="AA3" s="58">
        <v>0</v>
      </c>
      <c r="AB3" s="58">
        <v>0</v>
      </c>
      <c r="AC3" s="58">
        <v>0</v>
      </c>
      <c r="AD3" s="58">
        <v>0</v>
      </c>
      <c r="AF3" s="58">
        <f>SUM(F3:Q3)</f>
        <v>1987494.96</v>
      </c>
      <c r="AG3" s="58"/>
      <c r="AH3" s="58">
        <f>SUM(R3:AD3)</f>
        <v>0</v>
      </c>
      <c r="AI3" s="58">
        <f>AG3+AH3</f>
        <v>0</v>
      </c>
    </row>
    <row r="4" spans="2:35" hidden="1" x14ac:dyDescent="0.25">
      <c r="B4" s="49" t="s">
        <v>157</v>
      </c>
      <c r="C4" s="50" t="s">
        <v>156</v>
      </c>
      <c r="D4" s="54" t="s">
        <v>12</v>
      </c>
      <c r="E4" s="52">
        <v>1216346.92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419031.51</v>
      </c>
      <c r="L4" s="52">
        <v>797315.41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F4" s="58">
        <f t="shared" ref="AF4:AF60" si="0">SUM(F4:Q4)</f>
        <v>1216346.92</v>
      </c>
      <c r="AG4" s="52"/>
      <c r="AH4" s="52">
        <f t="shared" ref="AH4:AH60" si="1">SUM(R4:AD4)</f>
        <v>0</v>
      </c>
      <c r="AI4" s="52">
        <f t="shared" ref="AI4:AI60" si="2">AG4+AH4</f>
        <v>0</v>
      </c>
    </row>
    <row r="5" spans="2:35" s="59" customFormat="1" hidden="1" x14ac:dyDescent="0.25">
      <c r="B5" s="55" t="s">
        <v>159</v>
      </c>
      <c r="C5" s="56" t="s">
        <v>158</v>
      </c>
      <c r="D5" s="57" t="s">
        <v>12</v>
      </c>
      <c r="E5" s="58">
        <v>2027209.73</v>
      </c>
      <c r="F5" s="58">
        <v>0</v>
      </c>
      <c r="G5" s="58">
        <v>0</v>
      </c>
      <c r="H5" s="58">
        <v>0</v>
      </c>
      <c r="I5" s="58">
        <v>577764.79</v>
      </c>
      <c r="J5" s="58">
        <v>1089373.81</v>
      </c>
      <c r="K5" s="58">
        <v>188281.19</v>
      </c>
      <c r="L5" s="58">
        <v>171789.94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0</v>
      </c>
      <c r="W5" s="58">
        <v>0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8">
        <v>0</v>
      </c>
      <c r="AD5" s="58">
        <v>0</v>
      </c>
      <c r="AF5" s="58">
        <f t="shared" si="0"/>
        <v>2027209.73</v>
      </c>
      <c r="AG5" s="58"/>
      <c r="AH5" s="58">
        <f t="shared" si="1"/>
        <v>0</v>
      </c>
      <c r="AI5" s="58">
        <f t="shared" si="2"/>
        <v>0</v>
      </c>
    </row>
    <row r="6" spans="2:35" hidden="1" x14ac:dyDescent="0.25">
      <c r="B6" s="49" t="s">
        <v>161</v>
      </c>
      <c r="C6" s="50" t="s">
        <v>160</v>
      </c>
      <c r="D6" s="54" t="s">
        <v>12</v>
      </c>
      <c r="E6" s="52">
        <v>6241727.9199999999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711556.98</v>
      </c>
      <c r="L6" s="52">
        <v>4049633.07</v>
      </c>
      <c r="M6" s="52">
        <v>1480537.87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F6" s="58">
        <f t="shared" si="0"/>
        <v>6241727.9199999999</v>
      </c>
      <c r="AG6" s="52"/>
      <c r="AH6" s="52">
        <f t="shared" si="1"/>
        <v>0</v>
      </c>
      <c r="AI6" s="52">
        <f t="shared" si="2"/>
        <v>0</v>
      </c>
    </row>
    <row r="7" spans="2:35" s="59" customFormat="1" hidden="1" x14ac:dyDescent="0.25">
      <c r="B7" s="55" t="s">
        <v>163</v>
      </c>
      <c r="C7" s="56" t="s">
        <v>162</v>
      </c>
      <c r="D7" s="57" t="s">
        <v>12</v>
      </c>
      <c r="E7" s="58">
        <v>2111713.4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886919.63</v>
      </c>
      <c r="M7" s="58">
        <v>1224793.77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F7" s="58">
        <f t="shared" si="0"/>
        <v>2111713.4</v>
      </c>
      <c r="AG7" s="58"/>
      <c r="AH7" s="58">
        <f t="shared" si="1"/>
        <v>0</v>
      </c>
      <c r="AI7" s="58">
        <f t="shared" si="2"/>
        <v>0</v>
      </c>
    </row>
    <row r="8" spans="2:35" hidden="1" x14ac:dyDescent="0.25">
      <c r="B8" s="49" t="s">
        <v>25</v>
      </c>
      <c r="C8" s="50" t="s">
        <v>164</v>
      </c>
      <c r="D8" s="54" t="s">
        <v>12</v>
      </c>
      <c r="E8" s="52">
        <v>4520343.67</v>
      </c>
      <c r="F8" s="52">
        <v>0</v>
      </c>
      <c r="G8" s="52">
        <v>0</v>
      </c>
      <c r="H8" s="52">
        <v>141034.72</v>
      </c>
      <c r="I8" s="52">
        <v>1864641.76</v>
      </c>
      <c r="J8" s="52">
        <v>2344889.73</v>
      </c>
      <c r="K8" s="52">
        <v>166551.37</v>
      </c>
      <c r="L8" s="52">
        <v>0</v>
      </c>
      <c r="M8" s="52">
        <v>3226.09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F8" s="58">
        <f t="shared" si="0"/>
        <v>4520343.67</v>
      </c>
      <c r="AG8" s="52"/>
      <c r="AH8" s="52">
        <f t="shared" si="1"/>
        <v>0</v>
      </c>
      <c r="AI8" s="52">
        <f t="shared" si="2"/>
        <v>0</v>
      </c>
    </row>
    <row r="9" spans="2:35" s="59" customFormat="1" ht="25.5" hidden="1" x14ac:dyDescent="0.25">
      <c r="B9" s="55" t="s">
        <v>27</v>
      </c>
      <c r="C9" s="56" t="s">
        <v>165</v>
      </c>
      <c r="D9" s="57" t="s">
        <v>12</v>
      </c>
      <c r="E9" s="58">
        <v>4372488.9135693302</v>
      </c>
      <c r="F9" s="58">
        <v>0</v>
      </c>
      <c r="G9" s="58">
        <v>0</v>
      </c>
      <c r="H9" s="58">
        <v>1311746.6735693305</v>
      </c>
      <c r="I9" s="58">
        <v>1075632.27</v>
      </c>
      <c r="J9" s="58">
        <v>111186.15</v>
      </c>
      <c r="K9" s="58">
        <v>435687.29</v>
      </c>
      <c r="L9" s="58">
        <v>1294381.6499999999</v>
      </c>
      <c r="M9" s="58">
        <v>143854.88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F9" s="58">
        <f t="shared" si="0"/>
        <v>4372488.9135693302</v>
      </c>
      <c r="AG9" s="58"/>
      <c r="AH9" s="58">
        <f t="shared" si="1"/>
        <v>0</v>
      </c>
      <c r="AI9" s="58">
        <f t="shared" si="2"/>
        <v>0</v>
      </c>
    </row>
    <row r="10" spans="2:35" hidden="1" x14ac:dyDescent="0.25">
      <c r="B10" s="49" t="s">
        <v>167</v>
      </c>
      <c r="C10" s="50" t="s">
        <v>166</v>
      </c>
      <c r="D10" s="54" t="s">
        <v>12</v>
      </c>
      <c r="E10" s="52">
        <v>3875615.17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1283991.31</v>
      </c>
      <c r="M10" s="52">
        <v>1704495.55</v>
      </c>
      <c r="N10" s="52">
        <v>800722.01</v>
      </c>
      <c r="O10" s="52">
        <v>86406.3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F10" s="58">
        <f t="shared" si="0"/>
        <v>3875615.17</v>
      </c>
      <c r="AG10" s="52"/>
      <c r="AH10" s="52">
        <f t="shared" si="1"/>
        <v>0</v>
      </c>
      <c r="AI10" s="52">
        <f t="shared" si="2"/>
        <v>0</v>
      </c>
    </row>
    <row r="11" spans="2:35" s="59" customFormat="1" hidden="1" x14ac:dyDescent="0.25">
      <c r="B11" s="55" t="s">
        <v>169</v>
      </c>
      <c r="C11" s="56" t="s">
        <v>168</v>
      </c>
      <c r="D11" s="57" t="s">
        <v>12</v>
      </c>
      <c r="E11" s="58">
        <v>12918717.25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2079913.48</v>
      </c>
      <c r="L11" s="58">
        <v>3261330.17</v>
      </c>
      <c r="M11" s="58">
        <v>6045959.6699999999</v>
      </c>
      <c r="N11" s="58">
        <v>1082933.5</v>
      </c>
      <c r="O11" s="58">
        <v>448580.43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F11" s="58">
        <f t="shared" si="0"/>
        <v>12918717.25</v>
      </c>
      <c r="AG11" s="58"/>
      <c r="AH11" s="58">
        <f t="shared" si="1"/>
        <v>0</v>
      </c>
      <c r="AI11" s="58">
        <f t="shared" si="2"/>
        <v>0</v>
      </c>
    </row>
    <row r="12" spans="2:35" hidden="1" x14ac:dyDescent="0.25">
      <c r="B12" s="49" t="s">
        <v>170</v>
      </c>
      <c r="C12" s="50" t="s">
        <v>171</v>
      </c>
      <c r="D12" s="54" t="s">
        <v>12</v>
      </c>
      <c r="E12" s="52">
        <v>12918717.24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516748.69</v>
      </c>
      <c r="L12" s="52">
        <v>5208826.79</v>
      </c>
      <c r="M12" s="52">
        <v>733783.14</v>
      </c>
      <c r="N12" s="52">
        <v>0</v>
      </c>
      <c r="O12" s="52">
        <v>0</v>
      </c>
      <c r="P12" s="52">
        <v>0</v>
      </c>
      <c r="Q12" s="52">
        <v>6459358.6200000001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F12" s="58">
        <f t="shared" si="0"/>
        <v>12918717.24</v>
      </c>
      <c r="AG12" s="65">
        <v>6459358.6200000001</v>
      </c>
      <c r="AH12" s="52">
        <f t="shared" si="1"/>
        <v>0</v>
      </c>
      <c r="AI12" s="52">
        <f t="shared" si="2"/>
        <v>6459358.6200000001</v>
      </c>
    </row>
    <row r="13" spans="2:35" s="59" customFormat="1" hidden="1" x14ac:dyDescent="0.25">
      <c r="B13" s="55" t="s">
        <v>173</v>
      </c>
      <c r="C13" s="56" t="s">
        <v>172</v>
      </c>
      <c r="D13" s="57" t="s">
        <v>12</v>
      </c>
      <c r="E13" s="58">
        <v>2981242.4399302965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2981242.4399302965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F13" s="58">
        <f t="shared" si="0"/>
        <v>2981242.4399302965</v>
      </c>
      <c r="AG13" s="58"/>
      <c r="AH13" s="58">
        <f t="shared" si="1"/>
        <v>0</v>
      </c>
      <c r="AI13" s="58">
        <f t="shared" si="2"/>
        <v>0</v>
      </c>
    </row>
    <row r="14" spans="2:35" hidden="1" x14ac:dyDescent="0.25">
      <c r="B14" s="49" t="s">
        <v>175</v>
      </c>
      <c r="C14" s="50" t="s">
        <v>174</v>
      </c>
      <c r="D14" s="54" t="s">
        <v>12</v>
      </c>
      <c r="E14" s="52">
        <v>2981242.44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2981242.44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F14" s="58">
        <f t="shared" si="0"/>
        <v>2981242.44</v>
      </c>
      <c r="AG14" s="65">
        <v>2981242.44</v>
      </c>
      <c r="AH14" s="52">
        <f t="shared" si="1"/>
        <v>0</v>
      </c>
      <c r="AI14" s="52">
        <f t="shared" si="2"/>
        <v>2981242.44</v>
      </c>
    </row>
    <row r="15" spans="2:35" s="59" customFormat="1" hidden="1" x14ac:dyDescent="0.25">
      <c r="B15" s="55" t="s">
        <v>177</v>
      </c>
      <c r="C15" s="56" t="s">
        <v>176</v>
      </c>
      <c r="D15" s="57" t="s">
        <v>12</v>
      </c>
      <c r="E15" s="58">
        <v>1689370.72</v>
      </c>
      <c r="F15" s="58">
        <v>0</v>
      </c>
      <c r="G15" s="58">
        <v>0</v>
      </c>
      <c r="H15" s="58">
        <v>168937.07</v>
      </c>
      <c r="I15" s="58">
        <v>1520433.65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F15" s="58">
        <f t="shared" si="0"/>
        <v>1689370.72</v>
      </c>
      <c r="AG15" s="58"/>
      <c r="AH15" s="58">
        <f t="shared" si="1"/>
        <v>0</v>
      </c>
      <c r="AI15" s="58">
        <f t="shared" si="2"/>
        <v>0</v>
      </c>
    </row>
    <row r="16" spans="2:35" hidden="1" x14ac:dyDescent="0.25">
      <c r="B16" s="49" t="s">
        <v>178</v>
      </c>
      <c r="C16" s="50" t="s">
        <v>244</v>
      </c>
      <c r="D16" s="54" t="s">
        <v>12</v>
      </c>
      <c r="E16" s="52">
        <v>5828329.0300000003</v>
      </c>
      <c r="F16" s="52">
        <v>0</v>
      </c>
      <c r="G16" s="52">
        <v>0</v>
      </c>
      <c r="H16" s="52">
        <v>0</v>
      </c>
      <c r="I16" s="52">
        <v>485694.08</v>
      </c>
      <c r="J16" s="52">
        <v>2428470.4300000002</v>
      </c>
      <c r="K16" s="52">
        <v>2205051.13</v>
      </c>
      <c r="L16" s="52">
        <v>709113.39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F16" s="58">
        <f t="shared" si="0"/>
        <v>5828329.0300000003</v>
      </c>
      <c r="AG16" s="52"/>
      <c r="AH16" s="52">
        <f t="shared" si="1"/>
        <v>0</v>
      </c>
      <c r="AI16" s="52">
        <f t="shared" si="2"/>
        <v>0</v>
      </c>
    </row>
    <row r="17" spans="2:35" s="59" customFormat="1" x14ac:dyDescent="0.25">
      <c r="B17" s="55" t="s">
        <v>123</v>
      </c>
      <c r="C17" s="56" t="s">
        <v>272</v>
      </c>
      <c r="D17" s="57" t="s">
        <v>273</v>
      </c>
      <c r="E17" s="58">
        <v>3733102.3499999996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1289164.68</v>
      </c>
      <c r="N17" s="58">
        <v>2443937.67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F17" s="58">
        <f t="shared" si="0"/>
        <v>3733102.3499999996</v>
      </c>
      <c r="AG17" s="58"/>
      <c r="AH17" s="58">
        <f t="shared" si="1"/>
        <v>0</v>
      </c>
      <c r="AI17" s="58">
        <f t="shared" si="2"/>
        <v>0</v>
      </c>
    </row>
    <row r="18" spans="2:35" hidden="1" x14ac:dyDescent="0.25">
      <c r="B18" s="49" t="s">
        <v>179</v>
      </c>
      <c r="C18" s="50" t="s">
        <v>245</v>
      </c>
      <c r="D18" s="54" t="s">
        <v>12</v>
      </c>
      <c r="E18" s="52">
        <v>1385257.75</v>
      </c>
      <c r="F18" s="52">
        <v>0</v>
      </c>
      <c r="G18" s="52">
        <v>0</v>
      </c>
      <c r="H18" s="52">
        <v>0</v>
      </c>
      <c r="I18" s="52">
        <v>1385257.75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F18" s="58">
        <f t="shared" si="0"/>
        <v>1385257.75</v>
      </c>
      <c r="AG18" s="52"/>
      <c r="AH18" s="52">
        <f t="shared" si="1"/>
        <v>0</v>
      </c>
      <c r="AI18" s="52">
        <f t="shared" si="2"/>
        <v>0</v>
      </c>
    </row>
    <row r="19" spans="2:35" s="59" customFormat="1" x14ac:dyDescent="0.25">
      <c r="B19" s="55" t="s">
        <v>180</v>
      </c>
      <c r="C19" s="56" t="s">
        <v>274</v>
      </c>
      <c r="D19" s="57" t="s">
        <v>275</v>
      </c>
      <c r="E19" s="58">
        <v>5796788.04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5796788.04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F19" s="58">
        <f t="shared" si="0"/>
        <v>5796788.04</v>
      </c>
      <c r="AG19" s="58"/>
      <c r="AH19" s="58">
        <f t="shared" si="1"/>
        <v>0</v>
      </c>
      <c r="AI19" s="58">
        <f t="shared" si="2"/>
        <v>0</v>
      </c>
    </row>
    <row r="20" spans="2:35" hidden="1" x14ac:dyDescent="0.25">
      <c r="B20" s="49" t="s">
        <v>181</v>
      </c>
      <c r="C20" s="50" t="s">
        <v>246</v>
      </c>
      <c r="D20" s="54" t="s">
        <v>12</v>
      </c>
      <c r="E20" s="52">
        <v>469763.9</v>
      </c>
      <c r="F20" s="52">
        <v>0</v>
      </c>
      <c r="G20" s="52">
        <v>0</v>
      </c>
      <c r="H20" s="52">
        <v>0</v>
      </c>
      <c r="I20" s="52">
        <v>455671.57</v>
      </c>
      <c r="J20" s="52">
        <v>0</v>
      </c>
      <c r="K20" s="52">
        <v>13811.07</v>
      </c>
      <c r="L20" s="52">
        <v>0</v>
      </c>
      <c r="M20" s="52">
        <v>0</v>
      </c>
      <c r="N20" s="52">
        <v>281.26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F20" s="58">
        <f t="shared" si="0"/>
        <v>469763.9</v>
      </c>
      <c r="AG20" s="52"/>
      <c r="AH20" s="52">
        <f t="shared" si="1"/>
        <v>0</v>
      </c>
      <c r="AI20" s="52">
        <f t="shared" si="2"/>
        <v>0</v>
      </c>
    </row>
    <row r="21" spans="2:35" s="59" customFormat="1" ht="25.5" hidden="1" x14ac:dyDescent="0.25">
      <c r="B21" s="55" t="s">
        <v>183</v>
      </c>
      <c r="C21" s="56" t="s">
        <v>247</v>
      </c>
      <c r="D21" s="57" t="s">
        <v>12</v>
      </c>
      <c r="E21" s="58">
        <v>3797260.48</v>
      </c>
      <c r="F21" s="58">
        <v>0</v>
      </c>
      <c r="G21" s="58">
        <v>0</v>
      </c>
      <c r="H21" s="58">
        <v>0</v>
      </c>
      <c r="I21" s="58">
        <v>2139123.4</v>
      </c>
      <c r="J21" s="58">
        <v>1658137.08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F21" s="58">
        <f t="shared" si="0"/>
        <v>3797260.48</v>
      </c>
      <c r="AG21" s="58"/>
      <c r="AH21" s="58">
        <f t="shared" si="1"/>
        <v>0</v>
      </c>
      <c r="AI21" s="58">
        <f t="shared" si="2"/>
        <v>0</v>
      </c>
    </row>
    <row r="22" spans="2:35" hidden="1" x14ac:dyDescent="0.25">
      <c r="B22" s="49" t="s">
        <v>184</v>
      </c>
      <c r="C22" s="50" t="s">
        <v>182</v>
      </c>
      <c r="D22" s="54" t="s">
        <v>12</v>
      </c>
      <c r="E22" s="52">
        <v>575339.4</v>
      </c>
      <c r="F22" s="52">
        <v>0</v>
      </c>
      <c r="G22" s="52">
        <v>0</v>
      </c>
      <c r="H22" s="52">
        <v>0</v>
      </c>
      <c r="I22" s="52">
        <v>0</v>
      </c>
      <c r="J22" s="52">
        <v>575339.4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F22" s="58">
        <f t="shared" si="0"/>
        <v>575339.4</v>
      </c>
      <c r="AG22" s="52"/>
      <c r="AH22" s="52">
        <f t="shared" si="1"/>
        <v>0</v>
      </c>
      <c r="AI22" s="52">
        <f t="shared" si="2"/>
        <v>0</v>
      </c>
    </row>
    <row r="23" spans="2:35" s="59" customFormat="1" x14ac:dyDescent="0.25">
      <c r="B23" s="55" t="s">
        <v>184</v>
      </c>
      <c r="C23" s="56" t="s">
        <v>182</v>
      </c>
      <c r="D23" s="57" t="s">
        <v>275</v>
      </c>
      <c r="E23" s="58">
        <v>11851033.82</v>
      </c>
      <c r="F23" s="58">
        <v>0</v>
      </c>
      <c r="G23" s="58">
        <v>0</v>
      </c>
      <c r="H23" s="58">
        <v>0</v>
      </c>
      <c r="I23" s="58">
        <v>0</v>
      </c>
      <c r="J23" s="58">
        <v>1443946.25</v>
      </c>
      <c r="K23" s="58">
        <v>6418221.7699999996</v>
      </c>
      <c r="L23" s="58">
        <v>3988865.8000000007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F23" s="58">
        <f t="shared" si="0"/>
        <v>11851033.82</v>
      </c>
      <c r="AG23" s="58"/>
      <c r="AH23" s="58">
        <f t="shared" si="1"/>
        <v>0</v>
      </c>
      <c r="AI23" s="58">
        <f t="shared" si="2"/>
        <v>0</v>
      </c>
    </row>
    <row r="24" spans="2:35" x14ac:dyDescent="0.25">
      <c r="B24" s="49" t="s">
        <v>186</v>
      </c>
      <c r="C24" s="50" t="s">
        <v>185</v>
      </c>
      <c r="D24" s="54" t="s">
        <v>275</v>
      </c>
      <c r="E24" s="52">
        <v>8256657.8000000007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536682.76</v>
      </c>
      <c r="L24" s="52">
        <v>5527006.7300000004</v>
      </c>
      <c r="M24" s="52">
        <v>2192968.31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F24" s="58">
        <f t="shared" si="0"/>
        <v>8256657.8000000007</v>
      </c>
      <c r="AG24" s="52"/>
      <c r="AH24" s="52">
        <f t="shared" si="1"/>
        <v>0</v>
      </c>
      <c r="AI24" s="52">
        <f t="shared" si="2"/>
        <v>0</v>
      </c>
    </row>
    <row r="25" spans="2:35" s="59" customFormat="1" x14ac:dyDescent="0.25">
      <c r="B25" s="55" t="s">
        <v>188</v>
      </c>
      <c r="C25" s="56" t="s">
        <v>187</v>
      </c>
      <c r="D25" s="57" t="s">
        <v>275</v>
      </c>
      <c r="E25" s="58">
        <v>14781378.689999998</v>
      </c>
      <c r="F25" s="58">
        <v>0</v>
      </c>
      <c r="G25" s="58">
        <v>0</v>
      </c>
      <c r="H25" s="58">
        <v>0</v>
      </c>
      <c r="I25" s="58">
        <v>0</v>
      </c>
      <c r="J25" s="58">
        <v>2838776.28</v>
      </c>
      <c r="K25" s="58">
        <v>10122209.449999999</v>
      </c>
      <c r="L25" s="58">
        <v>1820392.96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F25" s="58">
        <f t="shared" si="0"/>
        <v>14781378.689999998</v>
      </c>
      <c r="AG25" s="58"/>
      <c r="AH25" s="58">
        <f t="shared" si="1"/>
        <v>0</v>
      </c>
      <c r="AI25" s="58">
        <f t="shared" si="2"/>
        <v>0</v>
      </c>
    </row>
    <row r="26" spans="2:35" x14ac:dyDescent="0.25">
      <c r="B26" s="49" t="s">
        <v>276</v>
      </c>
      <c r="C26" s="50" t="s">
        <v>189</v>
      </c>
      <c r="D26" s="54" t="s">
        <v>275</v>
      </c>
      <c r="E26" s="52">
        <v>4608618.95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4518750.88</v>
      </c>
      <c r="L26" s="52">
        <v>89868.070000000298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F26" s="58">
        <f t="shared" si="0"/>
        <v>4608618.95</v>
      </c>
      <c r="AG26" s="52"/>
      <c r="AH26" s="52">
        <f t="shared" si="1"/>
        <v>0</v>
      </c>
      <c r="AI26" s="52">
        <f t="shared" si="2"/>
        <v>0</v>
      </c>
    </row>
    <row r="27" spans="2:35" s="59" customFormat="1" x14ac:dyDescent="0.25">
      <c r="B27" s="55" t="s">
        <v>191</v>
      </c>
      <c r="C27" s="56" t="s">
        <v>190</v>
      </c>
      <c r="D27" s="57" t="s">
        <v>275</v>
      </c>
      <c r="E27" s="58">
        <v>9159605.3300000001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1694526.99</v>
      </c>
      <c r="L27" s="58">
        <v>2426150.46</v>
      </c>
      <c r="M27" s="58">
        <v>2294727.7599999998</v>
      </c>
      <c r="N27" s="58">
        <v>2744200.12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F27" s="58">
        <f t="shared" si="0"/>
        <v>9159605.3300000001</v>
      </c>
      <c r="AG27" s="58"/>
      <c r="AH27" s="58">
        <f t="shared" si="1"/>
        <v>0</v>
      </c>
      <c r="AI27" s="58">
        <f t="shared" si="2"/>
        <v>0</v>
      </c>
    </row>
    <row r="28" spans="2:35" x14ac:dyDescent="0.25">
      <c r="B28" s="49" t="s">
        <v>193</v>
      </c>
      <c r="C28" s="50" t="s">
        <v>192</v>
      </c>
      <c r="D28" s="54" t="s">
        <v>273</v>
      </c>
      <c r="E28" s="52">
        <v>108040.52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108040.52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F28" s="58">
        <f t="shared" si="0"/>
        <v>108040.52</v>
      </c>
      <c r="AG28" s="52"/>
      <c r="AH28" s="52">
        <f t="shared" si="1"/>
        <v>0</v>
      </c>
      <c r="AI28" s="52">
        <f t="shared" si="2"/>
        <v>0</v>
      </c>
    </row>
    <row r="29" spans="2:35" s="59" customFormat="1" ht="25.5" hidden="1" x14ac:dyDescent="0.25">
      <c r="B29" s="55" t="s">
        <v>39</v>
      </c>
      <c r="C29" s="56" t="s">
        <v>248</v>
      </c>
      <c r="D29" s="57" t="s">
        <v>12</v>
      </c>
      <c r="E29" s="58">
        <v>24198493.25</v>
      </c>
      <c r="F29" s="58">
        <v>0</v>
      </c>
      <c r="G29" s="58">
        <v>0</v>
      </c>
      <c r="H29" s="58">
        <v>0</v>
      </c>
      <c r="I29" s="58">
        <v>2138132.17</v>
      </c>
      <c r="J29" s="58">
        <v>2575860.02</v>
      </c>
      <c r="K29" s="58">
        <v>6128149.4100000001</v>
      </c>
      <c r="L29" s="58">
        <v>3995669.57</v>
      </c>
      <c r="M29" s="58">
        <v>7250609.3799999999</v>
      </c>
      <c r="N29" s="58">
        <v>2110072.7000000002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F29" s="58">
        <f t="shared" si="0"/>
        <v>24198493.25</v>
      </c>
      <c r="AG29" s="58"/>
      <c r="AH29" s="58">
        <f t="shared" si="1"/>
        <v>0</v>
      </c>
      <c r="AI29" s="58">
        <f t="shared" si="2"/>
        <v>0</v>
      </c>
    </row>
    <row r="30" spans="2:35" hidden="1" x14ac:dyDescent="0.25">
      <c r="B30" s="49" t="s">
        <v>43</v>
      </c>
      <c r="C30" s="50" t="s">
        <v>195</v>
      </c>
      <c r="D30" s="54" t="s">
        <v>12</v>
      </c>
      <c r="E30" s="52">
        <v>11095190.610000001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1029174.58</v>
      </c>
      <c r="M30" s="52">
        <v>3417318.71</v>
      </c>
      <c r="N30" s="52">
        <v>3117119.86</v>
      </c>
      <c r="O30" s="52">
        <v>1973133.82</v>
      </c>
      <c r="P30" s="52">
        <v>1037492.56</v>
      </c>
      <c r="Q30" s="52">
        <v>520951.08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F30" s="58">
        <f t="shared" si="0"/>
        <v>11095190.610000001</v>
      </c>
      <c r="AG30" s="65">
        <v>520951.08</v>
      </c>
      <c r="AH30" s="52">
        <f t="shared" si="1"/>
        <v>0</v>
      </c>
      <c r="AI30" s="52">
        <f t="shared" si="2"/>
        <v>520951.08</v>
      </c>
    </row>
    <row r="31" spans="2:35" s="59" customFormat="1" hidden="1" x14ac:dyDescent="0.25">
      <c r="B31" s="55" t="s">
        <v>45</v>
      </c>
      <c r="C31" s="56" t="s">
        <v>196</v>
      </c>
      <c r="D31" s="57" t="s">
        <v>12</v>
      </c>
      <c r="E31" s="58">
        <v>15303711.189999999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668429.75</v>
      </c>
      <c r="O31" s="58">
        <v>51287.07</v>
      </c>
      <c r="P31" s="58">
        <v>3558632.59</v>
      </c>
      <c r="Q31" s="58">
        <v>11025361.779999999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F31" s="58">
        <f t="shared" si="0"/>
        <v>15303711.189999999</v>
      </c>
      <c r="AG31" s="65">
        <v>6815108.5427337121</v>
      </c>
      <c r="AH31" s="58">
        <f t="shared" si="1"/>
        <v>0</v>
      </c>
      <c r="AI31" s="58">
        <f t="shared" si="2"/>
        <v>6815108.5427337121</v>
      </c>
    </row>
    <row r="32" spans="2:35" x14ac:dyDescent="0.25">
      <c r="B32" s="49" t="s">
        <v>198</v>
      </c>
      <c r="C32" s="50" t="s">
        <v>197</v>
      </c>
      <c r="D32" s="54" t="s">
        <v>277</v>
      </c>
      <c r="E32" s="52">
        <v>1450619.98</v>
      </c>
      <c r="F32" s="52">
        <v>0</v>
      </c>
      <c r="G32" s="52">
        <v>0</v>
      </c>
      <c r="H32" s="52">
        <v>0</v>
      </c>
      <c r="I32" s="52">
        <v>0</v>
      </c>
      <c r="J32" s="52">
        <v>12294.02</v>
      </c>
      <c r="K32" s="52">
        <v>328746.17</v>
      </c>
      <c r="L32" s="52">
        <v>858654.27</v>
      </c>
      <c r="M32" s="52">
        <v>224869.78</v>
      </c>
      <c r="N32" s="52">
        <v>21896.48</v>
      </c>
      <c r="O32" s="52">
        <v>4159.26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F32" s="58">
        <f t="shared" si="0"/>
        <v>1450619.98</v>
      </c>
      <c r="AG32" s="52"/>
      <c r="AH32" s="52">
        <f t="shared" si="1"/>
        <v>0</v>
      </c>
      <c r="AI32" s="52">
        <f t="shared" si="2"/>
        <v>0</v>
      </c>
    </row>
    <row r="33" spans="2:35" s="59" customFormat="1" hidden="1" x14ac:dyDescent="0.25">
      <c r="B33" s="55" t="s">
        <v>49</v>
      </c>
      <c r="C33" s="56" t="s">
        <v>249</v>
      </c>
      <c r="D33" s="57" t="s">
        <v>12</v>
      </c>
      <c r="E33" s="58">
        <v>844000</v>
      </c>
      <c r="F33" s="58">
        <v>844000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0</v>
      </c>
      <c r="V33" s="58">
        <v>0</v>
      </c>
      <c r="W33" s="58">
        <v>0</v>
      </c>
      <c r="X33" s="58">
        <v>0</v>
      </c>
      <c r="Y33" s="58">
        <v>0</v>
      </c>
      <c r="Z33" s="58">
        <v>0</v>
      </c>
      <c r="AA33" s="58">
        <v>0</v>
      </c>
      <c r="AB33" s="58">
        <v>0</v>
      </c>
      <c r="AC33" s="58">
        <v>0</v>
      </c>
      <c r="AD33" s="58">
        <v>0</v>
      </c>
      <c r="AF33" s="58">
        <f t="shared" si="0"/>
        <v>844000</v>
      </c>
      <c r="AG33" s="58"/>
      <c r="AH33" s="58">
        <f t="shared" si="1"/>
        <v>0</v>
      </c>
      <c r="AI33" s="58">
        <f t="shared" si="2"/>
        <v>0</v>
      </c>
    </row>
    <row r="34" spans="2:35" hidden="1" x14ac:dyDescent="0.25">
      <c r="B34" s="49" t="s">
        <v>51</v>
      </c>
      <c r="C34" s="50" t="s">
        <v>250</v>
      </c>
      <c r="D34" s="54" t="s">
        <v>12</v>
      </c>
      <c r="E34" s="52">
        <v>600000</v>
      </c>
      <c r="F34" s="52">
        <v>600000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F34" s="58">
        <f t="shared" si="0"/>
        <v>600000</v>
      </c>
      <c r="AG34" s="52"/>
      <c r="AH34" s="52">
        <f t="shared" si="1"/>
        <v>0</v>
      </c>
      <c r="AI34" s="52">
        <f t="shared" si="2"/>
        <v>0</v>
      </c>
    </row>
    <row r="35" spans="2:35" s="59" customFormat="1" hidden="1" x14ac:dyDescent="0.25">
      <c r="B35" s="55" t="s">
        <v>53</v>
      </c>
      <c r="C35" s="56" t="s">
        <v>54</v>
      </c>
      <c r="D35" s="57" t="s">
        <v>12</v>
      </c>
      <c r="E35" s="58">
        <v>8184197.54</v>
      </c>
      <c r="F35" s="58">
        <v>8184197.54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F35" s="58">
        <f t="shared" si="0"/>
        <v>8184197.54</v>
      </c>
      <c r="AG35" s="58"/>
      <c r="AH35" s="58">
        <f t="shared" si="1"/>
        <v>0</v>
      </c>
      <c r="AI35" s="58">
        <f t="shared" si="2"/>
        <v>0</v>
      </c>
    </row>
    <row r="36" spans="2:35" hidden="1" x14ac:dyDescent="0.25">
      <c r="B36" s="49" t="s">
        <v>204</v>
      </c>
      <c r="C36" s="50" t="s">
        <v>54</v>
      </c>
      <c r="D36" s="54" t="s">
        <v>12</v>
      </c>
      <c r="E36" s="52">
        <v>302154.59999999998</v>
      </c>
      <c r="F36" s="52">
        <v>302154.59999999998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F36" s="58">
        <f t="shared" si="0"/>
        <v>302154.59999999998</v>
      </c>
      <c r="AG36" s="52"/>
      <c r="AH36" s="52">
        <f t="shared" si="1"/>
        <v>0</v>
      </c>
      <c r="AI36" s="52">
        <f t="shared" si="2"/>
        <v>0</v>
      </c>
    </row>
    <row r="37" spans="2:35" s="59" customFormat="1" hidden="1" x14ac:dyDescent="0.25">
      <c r="B37" s="55" t="s">
        <v>59</v>
      </c>
      <c r="C37" s="56" t="s">
        <v>216</v>
      </c>
      <c r="D37" s="57" t="s">
        <v>12</v>
      </c>
      <c r="E37" s="58">
        <v>333120.5</v>
      </c>
      <c r="F37" s="58">
        <v>333120.5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F37" s="58">
        <f t="shared" si="0"/>
        <v>333120.5</v>
      </c>
      <c r="AG37" s="58"/>
      <c r="AH37" s="58">
        <f t="shared" si="1"/>
        <v>0</v>
      </c>
      <c r="AI37" s="58">
        <f t="shared" si="2"/>
        <v>0</v>
      </c>
    </row>
    <row r="38" spans="2:35" hidden="1" x14ac:dyDescent="0.25">
      <c r="B38" s="49" t="s">
        <v>61</v>
      </c>
      <c r="C38" s="50" t="s">
        <v>206</v>
      </c>
      <c r="D38" s="54" t="s">
        <v>12</v>
      </c>
      <c r="E38" s="52">
        <v>2655710.7000000002</v>
      </c>
      <c r="F38" s="52">
        <v>0</v>
      </c>
      <c r="G38" s="52">
        <v>0</v>
      </c>
      <c r="H38" s="52">
        <v>0</v>
      </c>
      <c r="I38" s="52">
        <v>0</v>
      </c>
      <c r="J38" s="52">
        <v>1558902.18</v>
      </c>
      <c r="K38" s="52">
        <v>1096808.52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F38" s="58">
        <f t="shared" si="0"/>
        <v>2655710.7000000002</v>
      </c>
      <c r="AG38" s="52"/>
      <c r="AH38" s="52">
        <f t="shared" si="1"/>
        <v>0</v>
      </c>
      <c r="AI38" s="52">
        <f t="shared" si="2"/>
        <v>0</v>
      </c>
    </row>
    <row r="39" spans="2:35" s="59" customFormat="1" hidden="1" x14ac:dyDescent="0.25">
      <c r="B39" s="55" t="s">
        <v>63</v>
      </c>
      <c r="C39" s="56" t="s">
        <v>217</v>
      </c>
      <c r="D39" s="57" t="s">
        <v>12</v>
      </c>
      <c r="E39" s="58">
        <v>1219132.8799999999</v>
      </c>
      <c r="F39" s="58">
        <v>1219132.8799999999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F39" s="58">
        <f t="shared" si="0"/>
        <v>1219132.8799999999</v>
      </c>
      <c r="AG39" s="58"/>
      <c r="AH39" s="58">
        <f t="shared" si="1"/>
        <v>0</v>
      </c>
      <c r="AI39" s="58">
        <f t="shared" si="2"/>
        <v>0</v>
      </c>
    </row>
    <row r="40" spans="2:35" hidden="1" x14ac:dyDescent="0.25">
      <c r="B40" s="49" t="s">
        <v>65</v>
      </c>
      <c r="C40" s="50" t="s">
        <v>66</v>
      </c>
      <c r="D40" s="54" t="s">
        <v>12</v>
      </c>
      <c r="E40" s="52">
        <v>197096.29958637536</v>
      </c>
      <c r="F40" s="52">
        <v>0</v>
      </c>
      <c r="G40" s="52">
        <v>0</v>
      </c>
      <c r="H40" s="52">
        <v>0</v>
      </c>
      <c r="I40" s="52">
        <v>197096.29958637536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F40" s="58">
        <f t="shared" si="0"/>
        <v>197096.29958637536</v>
      </c>
      <c r="AG40" s="52"/>
      <c r="AH40" s="52">
        <f t="shared" si="1"/>
        <v>0</v>
      </c>
      <c r="AI40" s="52">
        <f t="shared" si="2"/>
        <v>0</v>
      </c>
    </row>
    <row r="41" spans="2:35" s="59" customFormat="1" hidden="1" x14ac:dyDescent="0.25">
      <c r="B41" s="55" t="s">
        <v>67</v>
      </c>
      <c r="C41" s="56" t="s">
        <v>68</v>
      </c>
      <c r="D41" s="57" t="s">
        <v>12</v>
      </c>
      <c r="E41" s="58">
        <v>330776.66000000003</v>
      </c>
      <c r="F41" s="58">
        <v>0</v>
      </c>
      <c r="G41" s="58">
        <v>0</v>
      </c>
      <c r="H41" s="58">
        <v>0</v>
      </c>
      <c r="I41" s="58">
        <v>66155.33</v>
      </c>
      <c r="J41" s="58">
        <v>0</v>
      </c>
      <c r="K41" s="58">
        <v>0</v>
      </c>
      <c r="L41" s="58">
        <v>185234.93</v>
      </c>
      <c r="M41" s="58">
        <v>13231.07</v>
      </c>
      <c r="N41" s="58">
        <v>0</v>
      </c>
      <c r="O41" s="58">
        <v>0</v>
      </c>
      <c r="P41" s="58">
        <v>0</v>
      </c>
      <c r="Q41" s="58">
        <v>66155.33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0</v>
      </c>
      <c r="AF41" s="58">
        <f t="shared" si="0"/>
        <v>330776.66000000003</v>
      </c>
      <c r="AG41" s="65">
        <v>66155.33</v>
      </c>
      <c r="AH41" s="58">
        <f t="shared" si="1"/>
        <v>0</v>
      </c>
      <c r="AI41" s="58">
        <f t="shared" si="2"/>
        <v>66155.33</v>
      </c>
    </row>
    <row r="42" spans="2:35" hidden="1" x14ac:dyDescent="0.25">
      <c r="B42" s="49" t="s">
        <v>213</v>
      </c>
      <c r="C42" s="50" t="s">
        <v>218</v>
      </c>
      <c r="D42" s="54" t="s">
        <v>12</v>
      </c>
      <c r="E42" s="52">
        <v>500000</v>
      </c>
      <c r="F42" s="52">
        <v>500000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F42" s="58">
        <f t="shared" si="0"/>
        <v>500000</v>
      </c>
      <c r="AG42" s="52"/>
      <c r="AH42" s="52">
        <f t="shared" si="1"/>
        <v>0</v>
      </c>
      <c r="AI42" s="52">
        <f t="shared" si="2"/>
        <v>0</v>
      </c>
    </row>
    <row r="43" spans="2:35" s="59" customFormat="1" hidden="1" x14ac:dyDescent="0.25">
      <c r="B43" s="55" t="s">
        <v>212</v>
      </c>
      <c r="C43" s="56" t="s">
        <v>219</v>
      </c>
      <c r="D43" s="57" t="s">
        <v>12</v>
      </c>
      <c r="E43" s="58">
        <v>174000</v>
      </c>
      <c r="F43" s="58">
        <v>174000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F43" s="58">
        <f t="shared" si="0"/>
        <v>174000</v>
      </c>
      <c r="AG43" s="58"/>
      <c r="AH43" s="58">
        <f t="shared" si="1"/>
        <v>0</v>
      </c>
      <c r="AI43" s="58">
        <f t="shared" si="2"/>
        <v>0</v>
      </c>
    </row>
    <row r="44" spans="2:35" hidden="1" x14ac:dyDescent="0.25">
      <c r="B44" s="49" t="s">
        <v>71</v>
      </c>
      <c r="C44" s="50" t="s">
        <v>215</v>
      </c>
      <c r="D44" s="54" t="s">
        <v>12</v>
      </c>
      <c r="E44" s="52">
        <v>6454209.8099999996</v>
      </c>
      <c r="F44" s="52">
        <v>900000</v>
      </c>
      <c r="G44" s="52">
        <v>0</v>
      </c>
      <c r="H44" s="52">
        <v>0</v>
      </c>
      <c r="I44" s="52">
        <v>522471.82</v>
      </c>
      <c r="J44" s="52">
        <v>3909660.42</v>
      </c>
      <c r="K44" s="52">
        <v>1036021.44</v>
      </c>
      <c r="L44" s="52">
        <v>0</v>
      </c>
      <c r="M44" s="52">
        <v>0</v>
      </c>
      <c r="N44" s="52">
        <v>86056.13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F44" s="58">
        <f t="shared" si="0"/>
        <v>6454209.8099999996</v>
      </c>
      <c r="AG44" s="52"/>
      <c r="AH44" s="52">
        <f t="shared" si="1"/>
        <v>0</v>
      </c>
      <c r="AI44" s="52">
        <f t="shared" si="2"/>
        <v>0</v>
      </c>
    </row>
    <row r="45" spans="2:35" s="59" customFormat="1" x14ac:dyDescent="0.25">
      <c r="B45" s="55" t="s">
        <v>71</v>
      </c>
      <c r="C45" s="56" t="s">
        <v>215</v>
      </c>
      <c r="D45" s="57" t="s">
        <v>277</v>
      </c>
      <c r="E45" s="58">
        <v>1638323.28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1638323.28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F45" s="58">
        <f t="shared" si="0"/>
        <v>1638323.28</v>
      </c>
      <c r="AG45" s="65">
        <v>1386392.4400000002</v>
      </c>
      <c r="AH45" s="58">
        <f t="shared" si="1"/>
        <v>0</v>
      </c>
      <c r="AI45" s="58">
        <f t="shared" si="2"/>
        <v>1386392.4400000002</v>
      </c>
    </row>
    <row r="46" spans="2:35" hidden="1" x14ac:dyDescent="0.25">
      <c r="B46" s="49" t="s">
        <v>75</v>
      </c>
      <c r="C46" s="50" t="s">
        <v>251</v>
      </c>
      <c r="D46" s="54" t="s">
        <v>12</v>
      </c>
      <c r="E46" s="52">
        <v>30513886.5</v>
      </c>
      <c r="F46" s="52">
        <v>30513886.5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F46" s="58">
        <f t="shared" si="0"/>
        <v>30513886.5</v>
      </c>
      <c r="AG46" s="52"/>
      <c r="AH46" s="52">
        <f t="shared" si="1"/>
        <v>0</v>
      </c>
      <c r="AI46" s="52">
        <f t="shared" si="2"/>
        <v>0</v>
      </c>
    </row>
    <row r="47" spans="2:35" s="59" customFormat="1" hidden="1" x14ac:dyDescent="0.25">
      <c r="B47" s="55" t="s">
        <v>221</v>
      </c>
      <c r="C47" s="56" t="s">
        <v>54</v>
      </c>
      <c r="D47" s="57" t="s">
        <v>12</v>
      </c>
      <c r="E47" s="58">
        <v>4732600</v>
      </c>
      <c r="F47" s="58">
        <v>4732600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F47" s="58">
        <f t="shared" si="0"/>
        <v>4732600</v>
      </c>
      <c r="AG47" s="58"/>
      <c r="AH47" s="58">
        <f t="shared" si="1"/>
        <v>0</v>
      </c>
      <c r="AI47" s="58">
        <f t="shared" si="2"/>
        <v>0</v>
      </c>
    </row>
    <row r="48" spans="2:35" hidden="1" x14ac:dyDescent="0.25">
      <c r="B48" s="49" t="s">
        <v>81</v>
      </c>
      <c r="C48" s="50" t="s">
        <v>252</v>
      </c>
      <c r="D48" s="54" t="s">
        <v>12</v>
      </c>
      <c r="E48" s="52">
        <v>441854.63</v>
      </c>
      <c r="F48" s="52">
        <v>400000</v>
      </c>
      <c r="G48" s="52">
        <v>0</v>
      </c>
      <c r="H48" s="52">
        <v>0</v>
      </c>
      <c r="I48" s="52">
        <v>41854.629999999997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F48" s="58">
        <f t="shared" si="0"/>
        <v>441854.63</v>
      </c>
      <c r="AG48" s="52"/>
      <c r="AH48" s="52">
        <f t="shared" si="1"/>
        <v>0</v>
      </c>
      <c r="AI48" s="52">
        <f t="shared" si="2"/>
        <v>0</v>
      </c>
    </row>
    <row r="49" spans="2:35" s="59" customFormat="1" hidden="1" x14ac:dyDescent="0.25">
      <c r="B49" s="55" t="s">
        <v>223</v>
      </c>
      <c r="C49" s="56" t="s">
        <v>252</v>
      </c>
      <c r="D49" s="57" t="s">
        <v>12</v>
      </c>
      <c r="E49" s="58">
        <v>1262537.58</v>
      </c>
      <c r="F49" s="58">
        <v>0</v>
      </c>
      <c r="G49" s="58">
        <v>1262537.58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F49" s="58">
        <f t="shared" si="0"/>
        <v>1262537.58</v>
      </c>
      <c r="AG49" s="58"/>
      <c r="AH49" s="58">
        <f t="shared" si="1"/>
        <v>0</v>
      </c>
      <c r="AI49" s="58">
        <f t="shared" si="2"/>
        <v>0</v>
      </c>
    </row>
    <row r="50" spans="2:35" hidden="1" x14ac:dyDescent="0.25">
      <c r="B50" s="49" t="s">
        <v>224</v>
      </c>
      <c r="C50" s="50" t="s">
        <v>253</v>
      </c>
      <c r="D50" s="54" t="s">
        <v>12</v>
      </c>
      <c r="E50" s="52">
        <v>6745554.6799999997</v>
      </c>
      <c r="F50" s="52">
        <v>0</v>
      </c>
      <c r="G50" s="52">
        <v>0</v>
      </c>
      <c r="H50" s="52">
        <v>0</v>
      </c>
      <c r="I50" s="52">
        <v>1686388.67</v>
      </c>
      <c r="J50" s="52">
        <v>5059166.01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F50" s="58">
        <f t="shared" si="0"/>
        <v>6745554.6799999997</v>
      </c>
      <c r="AG50" s="52"/>
      <c r="AH50" s="52">
        <f t="shared" si="1"/>
        <v>0</v>
      </c>
      <c r="AI50" s="52">
        <f t="shared" si="2"/>
        <v>0</v>
      </c>
    </row>
    <row r="51" spans="2:35" s="59" customFormat="1" hidden="1" x14ac:dyDescent="0.25">
      <c r="B51" s="55" t="s">
        <v>226</v>
      </c>
      <c r="C51" s="56" t="s">
        <v>254</v>
      </c>
      <c r="D51" s="57" t="s">
        <v>12</v>
      </c>
      <c r="E51" s="58">
        <v>196000</v>
      </c>
      <c r="F51" s="58">
        <v>196000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F51" s="58">
        <f t="shared" si="0"/>
        <v>196000</v>
      </c>
      <c r="AG51" s="58"/>
      <c r="AH51" s="58">
        <f t="shared" si="1"/>
        <v>0</v>
      </c>
      <c r="AI51" s="58">
        <f t="shared" si="2"/>
        <v>0</v>
      </c>
    </row>
    <row r="52" spans="2:35" hidden="1" x14ac:dyDescent="0.25">
      <c r="B52" s="49" t="s">
        <v>228</v>
      </c>
      <c r="C52" s="50" t="s">
        <v>255</v>
      </c>
      <c r="D52" s="54" t="s">
        <v>12</v>
      </c>
      <c r="E52" s="52">
        <v>10800</v>
      </c>
      <c r="F52" s="52">
        <v>10800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F52" s="58">
        <f t="shared" si="0"/>
        <v>10800</v>
      </c>
      <c r="AG52" s="52"/>
      <c r="AH52" s="52">
        <f t="shared" si="1"/>
        <v>0</v>
      </c>
      <c r="AI52" s="52">
        <f t="shared" si="2"/>
        <v>0</v>
      </c>
    </row>
    <row r="53" spans="2:35" s="59" customFormat="1" hidden="1" x14ac:dyDescent="0.25">
      <c r="B53" s="55" t="s">
        <v>229</v>
      </c>
      <c r="C53" s="56" t="s">
        <v>256</v>
      </c>
      <c r="D53" s="57" t="s">
        <v>12</v>
      </c>
      <c r="E53" s="58">
        <v>99778.36</v>
      </c>
      <c r="F53" s="58">
        <v>99778.36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F53" s="58">
        <f t="shared" si="0"/>
        <v>99778.36</v>
      </c>
      <c r="AG53" s="58"/>
      <c r="AH53" s="58">
        <f t="shared" si="1"/>
        <v>0</v>
      </c>
      <c r="AI53" s="58">
        <f t="shared" si="2"/>
        <v>0</v>
      </c>
    </row>
    <row r="54" spans="2:35" hidden="1" x14ac:dyDescent="0.25">
      <c r="B54" s="49" t="s">
        <v>101</v>
      </c>
      <c r="C54" s="50" t="s">
        <v>257</v>
      </c>
      <c r="D54" s="54" t="s">
        <v>12</v>
      </c>
      <c r="E54" s="52">
        <v>111292.85</v>
      </c>
      <c r="F54" s="52">
        <v>111292.85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F54" s="58">
        <f t="shared" si="0"/>
        <v>111292.85</v>
      </c>
      <c r="AG54" s="52"/>
      <c r="AH54" s="52">
        <f t="shared" si="1"/>
        <v>0</v>
      </c>
      <c r="AI54" s="52">
        <f t="shared" si="2"/>
        <v>0</v>
      </c>
    </row>
    <row r="55" spans="2:35" s="59" customFormat="1" hidden="1" x14ac:dyDescent="0.25">
      <c r="B55" s="55" t="s">
        <v>105</v>
      </c>
      <c r="C55" s="56" t="s">
        <v>251</v>
      </c>
      <c r="D55" s="57" t="s">
        <v>12</v>
      </c>
      <c r="E55" s="58">
        <v>4752000</v>
      </c>
      <c r="F55" s="58">
        <v>4752000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F55" s="58">
        <f t="shared" si="0"/>
        <v>4752000</v>
      </c>
      <c r="AG55" s="58"/>
      <c r="AH55" s="58">
        <f t="shared" si="1"/>
        <v>0</v>
      </c>
      <c r="AI55" s="58">
        <f t="shared" si="2"/>
        <v>0</v>
      </c>
    </row>
    <row r="56" spans="2:35" hidden="1" x14ac:dyDescent="0.25">
      <c r="B56" s="49" t="s">
        <v>233</v>
      </c>
      <c r="C56" s="50" t="s">
        <v>239</v>
      </c>
      <c r="D56" s="54" t="s">
        <v>12</v>
      </c>
      <c r="E56" s="52">
        <v>2463925</v>
      </c>
      <c r="F56" s="52">
        <v>2463925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F56" s="58">
        <f t="shared" si="0"/>
        <v>2463925</v>
      </c>
      <c r="AG56" s="52"/>
      <c r="AH56" s="52">
        <f t="shared" si="1"/>
        <v>0</v>
      </c>
      <c r="AI56" s="52">
        <f t="shared" si="2"/>
        <v>0</v>
      </c>
    </row>
    <row r="57" spans="2:35" s="59" customFormat="1" hidden="1" x14ac:dyDescent="0.25">
      <c r="B57" s="55" t="s">
        <v>235</v>
      </c>
      <c r="C57" s="56" t="s">
        <v>240</v>
      </c>
      <c r="D57" s="57" t="s">
        <v>12</v>
      </c>
      <c r="E57" s="58">
        <v>1102000</v>
      </c>
      <c r="F57" s="58">
        <v>1102000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F57" s="58">
        <f t="shared" si="0"/>
        <v>1102000</v>
      </c>
      <c r="AG57" s="58"/>
      <c r="AH57" s="58">
        <f t="shared" si="1"/>
        <v>0</v>
      </c>
      <c r="AI57" s="58">
        <f t="shared" si="2"/>
        <v>0</v>
      </c>
    </row>
    <row r="58" spans="2:35" hidden="1" x14ac:dyDescent="0.25">
      <c r="B58" s="49" t="s">
        <v>236</v>
      </c>
      <c r="C58" s="50" t="s">
        <v>241</v>
      </c>
      <c r="D58" s="54" t="s">
        <v>12</v>
      </c>
      <c r="E58" s="52">
        <v>481100</v>
      </c>
      <c r="F58" s="52">
        <v>481100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F58" s="58">
        <f t="shared" si="0"/>
        <v>481100</v>
      </c>
      <c r="AG58" s="52"/>
      <c r="AH58" s="52">
        <f t="shared" si="1"/>
        <v>0</v>
      </c>
      <c r="AI58" s="52">
        <f t="shared" si="2"/>
        <v>0</v>
      </c>
    </row>
    <row r="59" spans="2:35" s="59" customFormat="1" hidden="1" x14ac:dyDescent="0.25">
      <c r="B59" s="55" t="s">
        <v>113</v>
      </c>
      <c r="C59" s="56" t="s">
        <v>54</v>
      </c>
      <c r="D59" s="57" t="s">
        <v>12</v>
      </c>
      <c r="E59" s="58">
        <v>100000</v>
      </c>
      <c r="F59" s="58">
        <v>100000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F59" s="58">
        <f t="shared" si="0"/>
        <v>100000</v>
      </c>
      <c r="AG59" s="58"/>
      <c r="AH59" s="58">
        <f t="shared" si="1"/>
        <v>0</v>
      </c>
      <c r="AI59" s="58">
        <f t="shared" si="2"/>
        <v>0</v>
      </c>
    </row>
    <row r="60" spans="2:35" x14ac:dyDescent="0.25">
      <c r="B60" s="49" t="s">
        <v>138</v>
      </c>
      <c r="C60" s="50" t="s">
        <v>278</v>
      </c>
      <c r="D60" s="54" t="s">
        <v>277</v>
      </c>
      <c r="E60" s="52">
        <v>221501.22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221501.22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F60" s="58">
        <f t="shared" si="0"/>
        <v>221501.22</v>
      </c>
      <c r="AG60" s="52"/>
      <c r="AH60" s="52">
        <f t="shared" si="1"/>
        <v>0</v>
      </c>
      <c r="AI60" s="52">
        <f t="shared" si="2"/>
        <v>0</v>
      </c>
    </row>
  </sheetData>
  <autoFilter ref="B3:AD60" xr:uid="{00000000-0009-0000-0000-000002000000}">
    <filterColumn colId="2">
      <filters>
        <filter val="FCM1"/>
        <filter val="FCM2"/>
        <filter val="FCM3"/>
      </filters>
    </filterColumn>
  </autoFilter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9"/>
  <sheetViews>
    <sheetView topLeftCell="A36" workbookViewId="0">
      <selection activeCell="Z60" sqref="Z60"/>
    </sheetView>
  </sheetViews>
  <sheetFormatPr defaultRowHeight="12.75" x14ac:dyDescent="0.2"/>
  <cols>
    <col min="1" max="2" width="9.140625" style="63"/>
    <col min="3" max="3" width="43.85546875" style="63" customWidth="1"/>
    <col min="4" max="4" width="9.140625" style="63"/>
    <col min="5" max="6" width="12.28515625" style="64" bestFit="1" customWidth="1"/>
    <col min="7" max="10" width="11.28515625" style="64" bestFit="1" customWidth="1"/>
    <col min="11" max="11" width="12.28515625" style="64" bestFit="1" customWidth="1"/>
    <col min="12" max="16" width="11.28515625" style="64" bestFit="1" customWidth="1"/>
    <col min="17" max="17" width="12.28515625" style="64" bestFit="1" customWidth="1"/>
    <col min="18" max="19" width="9.85546875" style="64" bestFit="1" customWidth="1"/>
    <col min="20" max="21" width="11.28515625" style="64" bestFit="1" customWidth="1"/>
    <col min="22" max="22" width="9.85546875" style="64" bestFit="1" customWidth="1"/>
    <col min="23" max="23" width="9.28515625" style="64" bestFit="1" customWidth="1"/>
    <col min="24" max="24" width="9.85546875" style="64" bestFit="1" customWidth="1"/>
    <col min="25" max="26" width="11.28515625" style="64" bestFit="1" customWidth="1"/>
    <col min="27" max="27" width="9.85546875" style="64" bestFit="1" customWidth="1"/>
    <col min="28" max="28" width="9.28515625" style="64" bestFit="1" customWidth="1"/>
    <col min="29" max="29" width="9.85546875" style="64" bestFit="1" customWidth="1"/>
    <col min="30" max="30" width="11.28515625" style="64" bestFit="1" customWidth="1"/>
    <col min="31" max="16384" width="9.140625" style="63"/>
  </cols>
  <sheetData>
    <row r="1" spans="1:30" x14ac:dyDescent="0.2">
      <c r="E1" s="64" t="s">
        <v>115</v>
      </c>
      <c r="F1" s="64" t="s">
        <v>332</v>
      </c>
      <c r="G1" s="64" t="s">
        <v>333</v>
      </c>
      <c r="H1" s="64" t="s">
        <v>334</v>
      </c>
      <c r="I1" s="64" t="s">
        <v>335</v>
      </c>
      <c r="J1" s="64" t="s">
        <v>336</v>
      </c>
      <c r="K1" s="64" t="s">
        <v>337</v>
      </c>
      <c r="L1" s="64" t="s">
        <v>338</v>
      </c>
      <c r="M1" s="64" t="s">
        <v>339</v>
      </c>
      <c r="N1" s="64" t="s">
        <v>340</v>
      </c>
      <c r="O1" s="64" t="s">
        <v>313</v>
      </c>
      <c r="P1" s="64" t="s">
        <v>314</v>
      </c>
      <c r="Q1" s="64" t="s">
        <v>315</v>
      </c>
      <c r="R1" s="64" t="s">
        <v>316</v>
      </c>
      <c r="S1" s="64" t="s">
        <v>317</v>
      </c>
      <c r="T1" s="64" t="s">
        <v>318</v>
      </c>
      <c r="U1" s="64" t="s">
        <v>319</v>
      </c>
      <c r="V1" s="64" t="s">
        <v>320</v>
      </c>
      <c r="W1" s="64" t="s">
        <v>321</v>
      </c>
      <c r="X1" s="64" t="s">
        <v>322</v>
      </c>
      <c r="Y1" s="64" t="s">
        <v>323</v>
      </c>
      <c r="Z1" s="64" t="s">
        <v>324</v>
      </c>
      <c r="AA1" s="64" t="s">
        <v>325</v>
      </c>
      <c r="AB1" s="64" t="s">
        <v>326</v>
      </c>
      <c r="AC1" s="64" t="s">
        <v>327</v>
      </c>
      <c r="AD1" s="64" t="s">
        <v>328</v>
      </c>
    </row>
    <row r="2" spans="1:30" x14ac:dyDescent="0.2">
      <c r="A2" s="55"/>
      <c r="B2" s="63" t="s">
        <v>154</v>
      </c>
      <c r="C2" s="63" t="s">
        <v>153</v>
      </c>
      <c r="D2" s="63" t="s">
        <v>12</v>
      </c>
      <c r="E2" s="64">
        <v>1987494.96</v>
      </c>
      <c r="F2" s="64">
        <v>0</v>
      </c>
      <c r="G2" s="64">
        <v>0</v>
      </c>
      <c r="H2" s="64">
        <v>0</v>
      </c>
      <c r="I2" s="64">
        <v>0</v>
      </c>
      <c r="J2" s="64">
        <v>0</v>
      </c>
      <c r="K2" s="64">
        <v>1635509.6</v>
      </c>
      <c r="L2" s="64">
        <v>351985.36</v>
      </c>
      <c r="M2" s="64">
        <v>0</v>
      </c>
      <c r="N2" s="64">
        <v>0</v>
      </c>
      <c r="O2" s="64">
        <v>0</v>
      </c>
      <c r="P2" s="64">
        <v>0</v>
      </c>
      <c r="Q2" s="64">
        <v>0</v>
      </c>
      <c r="R2" s="64">
        <v>0</v>
      </c>
      <c r="S2" s="64">
        <v>0</v>
      </c>
      <c r="T2" s="64">
        <v>0</v>
      </c>
      <c r="U2" s="64">
        <v>0</v>
      </c>
      <c r="V2" s="64">
        <v>0</v>
      </c>
      <c r="W2" s="64">
        <v>0</v>
      </c>
      <c r="X2" s="64">
        <v>0</v>
      </c>
      <c r="Y2" s="64">
        <v>0</v>
      </c>
      <c r="Z2" s="64">
        <v>0</v>
      </c>
      <c r="AA2" s="64">
        <v>0</v>
      </c>
      <c r="AB2" s="64">
        <v>0</v>
      </c>
      <c r="AC2" s="64">
        <v>0</v>
      </c>
      <c r="AD2" s="64">
        <v>0</v>
      </c>
    </row>
    <row r="3" spans="1:30" x14ac:dyDescent="0.2">
      <c r="A3" s="49"/>
      <c r="B3" s="63" t="s">
        <v>157</v>
      </c>
      <c r="C3" s="63" t="s">
        <v>156</v>
      </c>
      <c r="D3" s="63" t="s">
        <v>12</v>
      </c>
      <c r="E3" s="64">
        <v>1216346.92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419031.51</v>
      </c>
      <c r="L3" s="64">
        <v>797315.41</v>
      </c>
      <c r="M3" s="64">
        <v>0</v>
      </c>
      <c r="N3" s="64">
        <v>0</v>
      </c>
      <c r="O3" s="64">
        <v>0</v>
      </c>
      <c r="P3" s="64">
        <v>0</v>
      </c>
      <c r="Q3" s="64">
        <v>0</v>
      </c>
      <c r="R3" s="64">
        <v>0</v>
      </c>
      <c r="S3" s="64">
        <v>0</v>
      </c>
      <c r="T3" s="64">
        <v>0</v>
      </c>
      <c r="U3" s="64">
        <v>0</v>
      </c>
      <c r="V3" s="64">
        <v>0</v>
      </c>
      <c r="W3" s="64">
        <v>0</v>
      </c>
      <c r="X3" s="64">
        <v>0</v>
      </c>
      <c r="Y3" s="64">
        <v>0</v>
      </c>
      <c r="Z3" s="64">
        <v>0</v>
      </c>
      <c r="AA3" s="64">
        <v>0</v>
      </c>
      <c r="AB3" s="64">
        <v>0</v>
      </c>
      <c r="AC3" s="64">
        <v>0</v>
      </c>
      <c r="AD3" s="64">
        <v>0</v>
      </c>
    </row>
    <row r="4" spans="1:30" x14ac:dyDescent="0.2">
      <c r="A4" s="55"/>
      <c r="B4" s="63" t="s">
        <v>159</v>
      </c>
      <c r="C4" s="63" t="s">
        <v>158</v>
      </c>
      <c r="D4" s="63" t="s">
        <v>12</v>
      </c>
      <c r="E4" s="64">
        <v>2027209.73</v>
      </c>
      <c r="F4" s="64">
        <v>0</v>
      </c>
      <c r="G4" s="64">
        <v>0</v>
      </c>
      <c r="H4" s="64">
        <v>0</v>
      </c>
      <c r="I4" s="64">
        <v>577764.79</v>
      </c>
      <c r="J4" s="64">
        <v>1089373.81</v>
      </c>
      <c r="K4" s="64">
        <v>188281.19</v>
      </c>
      <c r="L4" s="64">
        <v>171789.94</v>
      </c>
      <c r="M4" s="64">
        <v>0</v>
      </c>
      <c r="N4" s="64">
        <v>0</v>
      </c>
      <c r="O4" s="64">
        <v>0</v>
      </c>
      <c r="P4" s="64">
        <v>0</v>
      </c>
      <c r="Q4" s="64">
        <v>0</v>
      </c>
      <c r="R4" s="64">
        <v>0</v>
      </c>
      <c r="S4" s="64">
        <v>0</v>
      </c>
      <c r="T4" s="64">
        <v>0</v>
      </c>
      <c r="U4" s="64">
        <v>0</v>
      </c>
      <c r="V4" s="64">
        <v>0</v>
      </c>
      <c r="W4" s="64">
        <v>0</v>
      </c>
      <c r="X4" s="64">
        <v>0</v>
      </c>
      <c r="Y4" s="64">
        <v>0</v>
      </c>
      <c r="Z4" s="64">
        <v>0</v>
      </c>
      <c r="AA4" s="64">
        <v>0</v>
      </c>
      <c r="AB4" s="64">
        <v>0</v>
      </c>
      <c r="AC4" s="64">
        <v>0</v>
      </c>
      <c r="AD4" s="64">
        <v>0</v>
      </c>
    </row>
    <row r="5" spans="1:30" x14ac:dyDescent="0.2">
      <c r="A5" s="49"/>
      <c r="B5" s="63" t="s">
        <v>161</v>
      </c>
      <c r="C5" s="63" t="s">
        <v>160</v>
      </c>
      <c r="D5" s="63" t="s">
        <v>12</v>
      </c>
      <c r="E5" s="64">
        <v>6241727.9199999999</v>
      </c>
      <c r="F5" s="64">
        <v>0</v>
      </c>
      <c r="G5" s="64">
        <v>0</v>
      </c>
      <c r="H5" s="64">
        <v>0</v>
      </c>
      <c r="I5" s="64">
        <v>0</v>
      </c>
      <c r="J5" s="64">
        <v>0</v>
      </c>
      <c r="K5" s="64">
        <v>711556.98</v>
      </c>
      <c r="L5" s="64">
        <v>4049633.07</v>
      </c>
      <c r="M5" s="64">
        <v>1480537.87</v>
      </c>
      <c r="N5" s="64">
        <v>0</v>
      </c>
      <c r="O5" s="64">
        <v>0</v>
      </c>
      <c r="P5" s="64">
        <v>0</v>
      </c>
      <c r="Q5" s="64">
        <v>0</v>
      </c>
      <c r="R5" s="64">
        <v>0</v>
      </c>
      <c r="S5" s="64">
        <v>0</v>
      </c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4">
        <v>0</v>
      </c>
      <c r="AA5" s="64">
        <v>0</v>
      </c>
      <c r="AB5" s="64">
        <v>0</v>
      </c>
      <c r="AC5" s="64">
        <v>0</v>
      </c>
      <c r="AD5" s="64">
        <v>0</v>
      </c>
    </row>
    <row r="6" spans="1:30" x14ac:dyDescent="0.2">
      <c r="A6" s="55"/>
      <c r="B6" s="63" t="s">
        <v>163</v>
      </c>
      <c r="C6" s="63" t="s">
        <v>162</v>
      </c>
      <c r="D6" s="63" t="s">
        <v>12</v>
      </c>
      <c r="E6" s="64">
        <v>2111713.4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886919.63</v>
      </c>
      <c r="M6" s="64">
        <v>1224793.77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  <c r="U6" s="64">
        <v>0</v>
      </c>
      <c r="V6" s="64">
        <v>0</v>
      </c>
      <c r="W6" s="64">
        <v>0</v>
      </c>
      <c r="X6" s="64">
        <v>0</v>
      </c>
      <c r="Y6" s="64">
        <v>0</v>
      </c>
      <c r="Z6" s="64">
        <v>0</v>
      </c>
      <c r="AA6" s="64">
        <v>0</v>
      </c>
      <c r="AB6" s="64">
        <v>0</v>
      </c>
      <c r="AC6" s="64">
        <v>0</v>
      </c>
      <c r="AD6" s="64">
        <v>0</v>
      </c>
    </row>
    <row r="7" spans="1:30" x14ac:dyDescent="0.2">
      <c r="A7" s="49"/>
      <c r="B7" s="63" t="s">
        <v>25</v>
      </c>
      <c r="C7" s="63" t="s">
        <v>164</v>
      </c>
      <c r="D7" s="63" t="s">
        <v>12</v>
      </c>
      <c r="E7" s="64">
        <v>4520343.67</v>
      </c>
      <c r="F7" s="64">
        <v>0</v>
      </c>
      <c r="G7" s="64">
        <v>0</v>
      </c>
      <c r="H7" s="64">
        <v>141034.72</v>
      </c>
      <c r="I7" s="64">
        <v>1864641.76</v>
      </c>
      <c r="J7" s="64">
        <v>2344889.73</v>
      </c>
      <c r="K7" s="64">
        <v>166551.37</v>
      </c>
      <c r="L7" s="64">
        <v>0</v>
      </c>
      <c r="M7" s="64">
        <v>3226.09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  <c r="V7" s="64">
        <v>0</v>
      </c>
      <c r="W7" s="64">
        <v>0</v>
      </c>
      <c r="X7" s="64">
        <v>0</v>
      </c>
      <c r="Y7" s="64">
        <v>0</v>
      </c>
      <c r="Z7" s="64">
        <v>0</v>
      </c>
      <c r="AA7" s="64">
        <v>0</v>
      </c>
      <c r="AB7" s="64">
        <v>0</v>
      </c>
      <c r="AC7" s="64">
        <v>0</v>
      </c>
      <c r="AD7" s="64">
        <v>0</v>
      </c>
    </row>
    <row r="8" spans="1:30" x14ac:dyDescent="0.2">
      <c r="A8" s="55"/>
      <c r="B8" s="63" t="s">
        <v>27</v>
      </c>
      <c r="C8" s="63" t="s">
        <v>165</v>
      </c>
      <c r="D8" s="63" t="s">
        <v>12</v>
      </c>
      <c r="E8" s="64">
        <v>4372488.9135693302</v>
      </c>
      <c r="F8" s="64">
        <v>0</v>
      </c>
      <c r="G8" s="64">
        <v>0</v>
      </c>
      <c r="H8" s="64">
        <v>1311746.6735693305</v>
      </c>
      <c r="I8" s="64">
        <v>1075632.27</v>
      </c>
      <c r="J8" s="64">
        <v>111186.15</v>
      </c>
      <c r="K8" s="64">
        <v>435687.29</v>
      </c>
      <c r="L8" s="64">
        <v>1294381.6499999999</v>
      </c>
      <c r="M8" s="64">
        <v>143854.88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0</v>
      </c>
      <c r="AC8" s="64">
        <v>0</v>
      </c>
      <c r="AD8" s="64">
        <v>0</v>
      </c>
    </row>
    <row r="9" spans="1:30" x14ac:dyDescent="0.2">
      <c r="A9" s="49"/>
      <c r="B9" s="63" t="s">
        <v>167</v>
      </c>
      <c r="C9" s="63" t="s">
        <v>166</v>
      </c>
      <c r="D9" s="63" t="s">
        <v>12</v>
      </c>
      <c r="E9" s="64">
        <v>3875615.17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1283991.31</v>
      </c>
      <c r="M9" s="64">
        <v>1704495.55</v>
      </c>
      <c r="N9" s="64">
        <v>800722.01</v>
      </c>
      <c r="O9" s="64">
        <v>86406.3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</row>
    <row r="10" spans="1:30" x14ac:dyDescent="0.2">
      <c r="A10" s="55"/>
      <c r="B10" s="63" t="s">
        <v>169</v>
      </c>
      <c r="C10" s="63" t="s">
        <v>168</v>
      </c>
      <c r="D10" s="63" t="s">
        <v>12</v>
      </c>
      <c r="E10" s="64">
        <v>12918717.25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2079913.48</v>
      </c>
      <c r="L10" s="64">
        <v>3261330.17</v>
      </c>
      <c r="M10" s="64">
        <v>6045959.6699999999</v>
      </c>
      <c r="N10" s="64">
        <v>1082933.5</v>
      </c>
      <c r="O10" s="64">
        <v>448580.43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0</v>
      </c>
      <c r="AC10" s="64">
        <v>0</v>
      </c>
      <c r="AD10" s="64">
        <v>0</v>
      </c>
    </row>
    <row r="11" spans="1:30" x14ac:dyDescent="0.2">
      <c r="A11" s="49"/>
      <c r="B11" s="63" t="s">
        <v>170</v>
      </c>
      <c r="C11" s="63" t="s">
        <v>171</v>
      </c>
      <c r="D11" s="63" t="s">
        <v>12</v>
      </c>
      <c r="E11" s="64">
        <v>12918717.24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516748.69</v>
      </c>
      <c r="L11" s="64">
        <v>5208826.79</v>
      </c>
      <c r="M11" s="64">
        <v>733783.14</v>
      </c>
      <c r="N11" s="64">
        <v>0</v>
      </c>
      <c r="O11" s="64">
        <v>0</v>
      </c>
      <c r="P11" s="64">
        <v>0</v>
      </c>
      <c r="Q11" s="64">
        <v>6459358.6200000001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4">
        <v>0</v>
      </c>
      <c r="AD11" s="64">
        <v>0</v>
      </c>
    </row>
    <row r="12" spans="1:30" x14ac:dyDescent="0.2">
      <c r="A12" s="55"/>
      <c r="B12" s="63" t="s">
        <v>173</v>
      </c>
      <c r="C12" s="63" t="s">
        <v>172</v>
      </c>
      <c r="D12" s="63" t="s">
        <v>12</v>
      </c>
      <c r="E12" s="64">
        <v>2981242.4399302965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2981242.4399302965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0</v>
      </c>
      <c r="AC12" s="64">
        <v>0</v>
      </c>
      <c r="AD12" s="64">
        <v>0</v>
      </c>
    </row>
    <row r="13" spans="1:30" x14ac:dyDescent="0.2">
      <c r="A13" s="49"/>
      <c r="B13" s="63" t="s">
        <v>175</v>
      </c>
      <c r="C13" s="63" t="s">
        <v>174</v>
      </c>
      <c r="D13" s="63" t="s">
        <v>12</v>
      </c>
      <c r="E13" s="64">
        <v>2981242.44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2981242.44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64">
        <v>0</v>
      </c>
      <c r="AC13" s="64">
        <v>0</v>
      </c>
      <c r="AD13" s="64">
        <v>0</v>
      </c>
    </row>
    <row r="14" spans="1:30" x14ac:dyDescent="0.2">
      <c r="A14" s="55"/>
      <c r="B14" s="63" t="s">
        <v>177</v>
      </c>
      <c r="C14" s="63" t="s">
        <v>176</v>
      </c>
      <c r="D14" s="63" t="s">
        <v>12</v>
      </c>
      <c r="E14" s="64">
        <v>1689370.72</v>
      </c>
      <c r="F14" s="64">
        <v>0</v>
      </c>
      <c r="G14" s="64">
        <v>0</v>
      </c>
      <c r="H14" s="64">
        <v>168937.07</v>
      </c>
      <c r="I14" s="64">
        <v>1520433.65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64">
        <v>0</v>
      </c>
      <c r="AC14" s="64">
        <v>0</v>
      </c>
      <c r="AD14" s="64">
        <v>0</v>
      </c>
    </row>
    <row r="15" spans="1:30" x14ac:dyDescent="0.2">
      <c r="A15" s="49"/>
      <c r="B15" s="63" t="s">
        <v>178</v>
      </c>
      <c r="C15" s="63" t="s">
        <v>244</v>
      </c>
      <c r="D15" s="63" t="s">
        <v>12</v>
      </c>
      <c r="E15" s="64">
        <v>5828329.0300000003</v>
      </c>
      <c r="F15" s="64">
        <v>0</v>
      </c>
      <c r="G15" s="64">
        <v>0</v>
      </c>
      <c r="H15" s="64">
        <v>0</v>
      </c>
      <c r="I15" s="64">
        <v>485694.08</v>
      </c>
      <c r="J15" s="64">
        <v>2428470.4300000002</v>
      </c>
      <c r="K15" s="64">
        <v>2205051.13</v>
      </c>
      <c r="L15" s="64">
        <v>709113.39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0</v>
      </c>
      <c r="AC15" s="64">
        <v>0</v>
      </c>
      <c r="AD15" s="64">
        <v>0</v>
      </c>
    </row>
    <row r="16" spans="1:30" x14ac:dyDescent="0.2">
      <c r="A16" s="55"/>
      <c r="B16" s="63" t="s">
        <v>123</v>
      </c>
      <c r="C16" s="63" t="s">
        <v>272</v>
      </c>
      <c r="D16" s="63" t="s">
        <v>273</v>
      </c>
      <c r="E16" s="64">
        <v>3733102.3499999996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1289164.68</v>
      </c>
      <c r="N16" s="64">
        <v>2443937.67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</row>
    <row r="17" spans="1:30" x14ac:dyDescent="0.2">
      <c r="A17" s="49"/>
      <c r="B17" s="63" t="s">
        <v>179</v>
      </c>
      <c r="C17" s="63" t="s">
        <v>245</v>
      </c>
      <c r="D17" s="63" t="s">
        <v>12</v>
      </c>
      <c r="E17" s="64">
        <v>1385257.75</v>
      </c>
      <c r="F17" s="64">
        <v>0</v>
      </c>
      <c r="G17" s="64">
        <v>0</v>
      </c>
      <c r="H17" s="64">
        <v>0</v>
      </c>
      <c r="I17" s="64">
        <v>1385257.75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0</v>
      </c>
      <c r="AC17" s="64">
        <v>0</v>
      </c>
      <c r="AD17" s="64">
        <v>0</v>
      </c>
    </row>
    <row r="18" spans="1:30" x14ac:dyDescent="0.2">
      <c r="A18" s="55"/>
      <c r="B18" s="63" t="s">
        <v>180</v>
      </c>
      <c r="C18" s="63" t="s">
        <v>274</v>
      </c>
      <c r="D18" s="63" t="s">
        <v>275</v>
      </c>
      <c r="E18" s="64">
        <v>5796788.04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5796788.04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0</v>
      </c>
      <c r="AC18" s="64">
        <v>0</v>
      </c>
      <c r="AD18" s="64">
        <v>0</v>
      </c>
    </row>
    <row r="19" spans="1:30" x14ac:dyDescent="0.2">
      <c r="A19" s="49"/>
      <c r="B19" s="63" t="s">
        <v>181</v>
      </c>
      <c r="C19" s="63" t="s">
        <v>246</v>
      </c>
      <c r="D19" s="63" t="s">
        <v>12</v>
      </c>
      <c r="E19" s="64">
        <v>469763.9</v>
      </c>
      <c r="F19" s="64">
        <v>0</v>
      </c>
      <c r="G19" s="64">
        <v>0</v>
      </c>
      <c r="H19" s="64">
        <v>0</v>
      </c>
      <c r="I19" s="64">
        <v>455671.57</v>
      </c>
      <c r="J19" s="64">
        <v>0</v>
      </c>
      <c r="K19" s="64">
        <v>13811.07</v>
      </c>
      <c r="L19" s="64">
        <v>0</v>
      </c>
      <c r="M19" s="64">
        <v>0</v>
      </c>
      <c r="N19" s="64">
        <v>281.26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64">
        <v>0</v>
      </c>
      <c r="AC19" s="64">
        <v>0</v>
      </c>
      <c r="AD19" s="64">
        <v>0</v>
      </c>
    </row>
    <row r="20" spans="1:30" x14ac:dyDescent="0.2">
      <c r="A20" s="55"/>
      <c r="B20" s="63" t="s">
        <v>183</v>
      </c>
      <c r="C20" s="63" t="s">
        <v>247</v>
      </c>
      <c r="D20" s="63" t="s">
        <v>12</v>
      </c>
      <c r="E20" s="64">
        <v>3797260.48</v>
      </c>
      <c r="F20" s="64">
        <v>0</v>
      </c>
      <c r="G20" s="64">
        <v>0</v>
      </c>
      <c r="H20" s="64">
        <v>0</v>
      </c>
      <c r="I20" s="64">
        <v>2139123.4</v>
      </c>
      <c r="J20" s="64">
        <v>1658137.08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v>0</v>
      </c>
      <c r="AC20" s="64">
        <v>0</v>
      </c>
      <c r="AD20" s="64">
        <v>0</v>
      </c>
    </row>
    <row r="21" spans="1:30" x14ac:dyDescent="0.2">
      <c r="A21" s="49"/>
      <c r="B21" s="63" t="s">
        <v>184</v>
      </c>
      <c r="C21" s="63" t="s">
        <v>182</v>
      </c>
      <c r="D21" s="63" t="s">
        <v>12</v>
      </c>
      <c r="E21" s="64">
        <v>575339.4</v>
      </c>
      <c r="F21" s="64">
        <v>0</v>
      </c>
      <c r="G21" s="64">
        <v>0</v>
      </c>
      <c r="H21" s="64">
        <v>0</v>
      </c>
      <c r="I21" s="64">
        <v>0</v>
      </c>
      <c r="J21" s="64">
        <v>575339.4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4">
        <v>0</v>
      </c>
      <c r="AA21" s="64">
        <v>0</v>
      </c>
      <c r="AB21" s="64">
        <v>0</v>
      </c>
      <c r="AC21" s="64">
        <v>0</v>
      </c>
      <c r="AD21" s="64">
        <v>0</v>
      </c>
    </row>
    <row r="22" spans="1:30" x14ac:dyDescent="0.2">
      <c r="A22" s="55"/>
      <c r="B22" s="63" t="s">
        <v>184</v>
      </c>
      <c r="C22" s="63" t="s">
        <v>182</v>
      </c>
      <c r="D22" s="63" t="s">
        <v>275</v>
      </c>
      <c r="E22" s="64">
        <v>11851033.82</v>
      </c>
      <c r="F22" s="64">
        <v>0</v>
      </c>
      <c r="G22" s="64">
        <v>0</v>
      </c>
      <c r="H22" s="64">
        <v>0</v>
      </c>
      <c r="I22" s="64">
        <v>0</v>
      </c>
      <c r="J22" s="64">
        <v>1443946.25</v>
      </c>
      <c r="K22" s="64">
        <v>6418221.7699999996</v>
      </c>
      <c r="L22" s="64">
        <v>3988865.8000000007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  <c r="AA22" s="64">
        <v>0</v>
      </c>
      <c r="AB22" s="64">
        <v>0</v>
      </c>
      <c r="AC22" s="64">
        <v>0</v>
      </c>
      <c r="AD22" s="64">
        <v>0</v>
      </c>
    </row>
    <row r="23" spans="1:30" x14ac:dyDescent="0.2">
      <c r="A23" s="49"/>
      <c r="B23" s="63" t="s">
        <v>186</v>
      </c>
      <c r="C23" s="63" t="s">
        <v>185</v>
      </c>
      <c r="D23" s="63" t="s">
        <v>275</v>
      </c>
      <c r="E23" s="64">
        <v>8256657.8000000007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536682.76</v>
      </c>
      <c r="L23" s="64">
        <v>5527006.7300000004</v>
      </c>
      <c r="M23" s="64">
        <v>2192968.31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0</v>
      </c>
      <c r="AC23" s="64">
        <v>0</v>
      </c>
      <c r="AD23" s="64">
        <v>0</v>
      </c>
    </row>
    <row r="24" spans="1:30" x14ac:dyDescent="0.2">
      <c r="A24" s="55"/>
      <c r="B24" s="63" t="s">
        <v>188</v>
      </c>
      <c r="C24" s="63" t="s">
        <v>187</v>
      </c>
      <c r="D24" s="63" t="s">
        <v>275</v>
      </c>
      <c r="E24" s="64">
        <v>14781378.689999998</v>
      </c>
      <c r="F24" s="64">
        <v>0</v>
      </c>
      <c r="G24" s="64">
        <v>0</v>
      </c>
      <c r="H24" s="64">
        <v>0</v>
      </c>
      <c r="I24" s="64">
        <v>0</v>
      </c>
      <c r="J24" s="64">
        <v>2838776.28</v>
      </c>
      <c r="K24" s="64">
        <v>10122209.449999999</v>
      </c>
      <c r="L24" s="64">
        <v>1820392.96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4">
        <v>0</v>
      </c>
      <c r="AA24" s="64">
        <v>0</v>
      </c>
      <c r="AB24" s="64">
        <v>0</v>
      </c>
      <c r="AC24" s="64">
        <v>0</v>
      </c>
      <c r="AD24" s="64">
        <v>0</v>
      </c>
    </row>
    <row r="25" spans="1:30" x14ac:dyDescent="0.2">
      <c r="A25" s="49"/>
      <c r="B25" s="63" t="s">
        <v>276</v>
      </c>
      <c r="C25" s="63" t="s">
        <v>189</v>
      </c>
      <c r="D25" s="63" t="s">
        <v>275</v>
      </c>
      <c r="E25" s="64">
        <v>4608618.95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4518750.88</v>
      </c>
      <c r="L25" s="64">
        <v>89868.070000000298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4">
        <v>0</v>
      </c>
      <c r="AA25" s="64">
        <v>0</v>
      </c>
      <c r="AB25" s="64">
        <v>0</v>
      </c>
      <c r="AC25" s="64">
        <v>0</v>
      </c>
      <c r="AD25" s="64">
        <v>0</v>
      </c>
    </row>
    <row r="26" spans="1:30" x14ac:dyDescent="0.2">
      <c r="A26" s="55"/>
      <c r="B26" s="63" t="s">
        <v>191</v>
      </c>
      <c r="C26" s="63" t="s">
        <v>190</v>
      </c>
      <c r="D26" s="63" t="s">
        <v>275</v>
      </c>
      <c r="E26" s="64">
        <v>9159605.3300000001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1694526.99</v>
      </c>
      <c r="L26" s="64">
        <v>2426150.46</v>
      </c>
      <c r="M26" s="64">
        <v>2294727.7599999998</v>
      </c>
      <c r="N26" s="64">
        <v>2744200.12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64">
        <v>0</v>
      </c>
      <c r="AC26" s="64">
        <v>0</v>
      </c>
      <c r="AD26" s="64">
        <v>0</v>
      </c>
    </row>
    <row r="27" spans="1:30" x14ac:dyDescent="0.2">
      <c r="A27" s="49"/>
      <c r="B27" s="63" t="s">
        <v>193</v>
      </c>
      <c r="C27" s="63" t="s">
        <v>192</v>
      </c>
      <c r="D27" s="63" t="s">
        <v>273</v>
      </c>
      <c r="E27" s="64">
        <v>108040.52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108040.52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4">
        <v>0</v>
      </c>
      <c r="AC27" s="64">
        <v>0</v>
      </c>
      <c r="AD27" s="64">
        <v>0</v>
      </c>
    </row>
    <row r="28" spans="1:30" x14ac:dyDescent="0.2">
      <c r="A28" s="55"/>
      <c r="B28" s="63" t="s">
        <v>39</v>
      </c>
      <c r="C28" s="63" t="s">
        <v>248</v>
      </c>
      <c r="D28" s="63" t="s">
        <v>12</v>
      </c>
      <c r="E28" s="64">
        <v>24198493.25</v>
      </c>
      <c r="F28" s="64">
        <v>0</v>
      </c>
      <c r="G28" s="64">
        <v>0</v>
      </c>
      <c r="H28" s="64">
        <v>0</v>
      </c>
      <c r="I28" s="64">
        <v>2138132.17</v>
      </c>
      <c r="J28" s="64">
        <v>2575860.02</v>
      </c>
      <c r="K28" s="64">
        <v>6128149.4100000001</v>
      </c>
      <c r="L28" s="64">
        <v>3995669.57</v>
      </c>
      <c r="M28" s="64">
        <v>7250609.3799999999</v>
      </c>
      <c r="N28" s="64">
        <v>2110072.7000000002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4">
        <v>0</v>
      </c>
      <c r="AA28" s="64">
        <v>0</v>
      </c>
      <c r="AB28" s="64">
        <v>0</v>
      </c>
      <c r="AC28" s="64">
        <v>0</v>
      </c>
      <c r="AD28" s="64">
        <v>0</v>
      </c>
    </row>
    <row r="29" spans="1:30" x14ac:dyDescent="0.2">
      <c r="A29" s="49"/>
      <c r="B29" s="63" t="s">
        <v>43</v>
      </c>
      <c r="C29" s="63" t="s">
        <v>195</v>
      </c>
      <c r="D29" s="63" t="s">
        <v>12</v>
      </c>
      <c r="E29" s="64">
        <v>11095190.610000001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1029174.58</v>
      </c>
      <c r="M29" s="64">
        <v>3417318.71</v>
      </c>
      <c r="N29" s="64">
        <v>3117119.86</v>
      </c>
      <c r="O29" s="64">
        <v>1973133.82</v>
      </c>
      <c r="P29" s="64">
        <v>1037492.56</v>
      </c>
      <c r="Q29" s="64">
        <v>520951.08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4">
        <v>0</v>
      </c>
      <c r="AA29" s="64">
        <v>0</v>
      </c>
      <c r="AB29" s="64">
        <v>0</v>
      </c>
      <c r="AC29" s="64">
        <v>0</v>
      </c>
      <c r="AD29" s="64">
        <v>0</v>
      </c>
    </row>
    <row r="30" spans="1:30" x14ac:dyDescent="0.2">
      <c r="A30" s="55"/>
      <c r="B30" s="63" t="s">
        <v>45</v>
      </c>
      <c r="C30" s="63" t="s">
        <v>196</v>
      </c>
      <c r="D30" s="63" t="s">
        <v>12</v>
      </c>
      <c r="E30" s="64">
        <v>15303711.189999999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668429.75</v>
      </c>
      <c r="O30" s="64">
        <v>51287.07</v>
      </c>
      <c r="P30" s="64">
        <v>3558632.59</v>
      </c>
      <c r="Q30" s="64">
        <v>11025361.779999999</v>
      </c>
      <c r="R30" s="64">
        <v>0</v>
      </c>
      <c r="S30" s="64">
        <v>0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4">
        <v>0</v>
      </c>
      <c r="AA30" s="64">
        <v>0</v>
      </c>
      <c r="AB30" s="64">
        <v>0</v>
      </c>
      <c r="AC30" s="64">
        <v>0</v>
      </c>
      <c r="AD30" s="64">
        <v>0</v>
      </c>
    </row>
    <row r="31" spans="1:30" x14ac:dyDescent="0.2">
      <c r="A31" s="49"/>
      <c r="B31" s="63" t="s">
        <v>198</v>
      </c>
      <c r="C31" s="63" t="s">
        <v>197</v>
      </c>
      <c r="D31" s="63" t="s">
        <v>277</v>
      </c>
      <c r="E31" s="64">
        <v>1450619.98</v>
      </c>
      <c r="F31" s="64">
        <v>0</v>
      </c>
      <c r="G31" s="64">
        <v>0</v>
      </c>
      <c r="H31" s="64">
        <v>0</v>
      </c>
      <c r="I31" s="64">
        <v>0</v>
      </c>
      <c r="J31" s="64">
        <v>12294.02</v>
      </c>
      <c r="K31" s="64">
        <v>328746.17</v>
      </c>
      <c r="L31" s="64">
        <v>858654.27</v>
      </c>
      <c r="M31" s="64">
        <v>224869.78</v>
      </c>
      <c r="N31" s="64">
        <v>21896.48</v>
      </c>
      <c r="O31" s="64">
        <v>4159.26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4">
        <v>0</v>
      </c>
      <c r="AA31" s="64">
        <v>0</v>
      </c>
      <c r="AB31" s="64">
        <v>0</v>
      </c>
      <c r="AC31" s="64">
        <v>0</v>
      </c>
      <c r="AD31" s="64">
        <v>0</v>
      </c>
    </row>
    <row r="32" spans="1:30" x14ac:dyDescent="0.2">
      <c r="A32" s="55"/>
      <c r="B32" s="63" t="s">
        <v>49</v>
      </c>
      <c r="C32" s="63" t="s">
        <v>249</v>
      </c>
      <c r="D32" s="63" t="s">
        <v>12</v>
      </c>
      <c r="E32" s="64">
        <v>844000</v>
      </c>
      <c r="F32" s="64">
        <v>844000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4">
        <v>0</v>
      </c>
      <c r="AA32" s="64">
        <v>0</v>
      </c>
      <c r="AB32" s="64">
        <v>0</v>
      </c>
      <c r="AC32" s="64">
        <v>0</v>
      </c>
      <c r="AD32" s="64">
        <v>0</v>
      </c>
    </row>
    <row r="33" spans="1:30" x14ac:dyDescent="0.2">
      <c r="A33" s="49"/>
      <c r="B33" s="63" t="s">
        <v>51</v>
      </c>
      <c r="C33" s="63" t="s">
        <v>250</v>
      </c>
      <c r="D33" s="63" t="s">
        <v>12</v>
      </c>
      <c r="E33" s="64">
        <v>600000</v>
      </c>
      <c r="F33" s="64">
        <v>600000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64">
        <v>0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4">
        <v>0</v>
      </c>
      <c r="AA33" s="64">
        <v>0</v>
      </c>
      <c r="AB33" s="64">
        <v>0</v>
      </c>
      <c r="AC33" s="64">
        <v>0</v>
      </c>
      <c r="AD33" s="64">
        <v>0</v>
      </c>
    </row>
    <row r="34" spans="1:30" x14ac:dyDescent="0.2">
      <c r="A34" s="55"/>
      <c r="B34" s="63" t="s">
        <v>53</v>
      </c>
      <c r="C34" s="63" t="s">
        <v>54</v>
      </c>
      <c r="D34" s="63" t="s">
        <v>12</v>
      </c>
      <c r="E34" s="64">
        <v>8184197.54</v>
      </c>
      <c r="F34" s="64">
        <v>8184197.54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4">
        <v>0</v>
      </c>
      <c r="AC34" s="64">
        <v>0</v>
      </c>
      <c r="AD34" s="64">
        <v>0</v>
      </c>
    </row>
    <row r="35" spans="1:30" x14ac:dyDescent="0.2">
      <c r="A35" s="49"/>
      <c r="B35" s="63" t="s">
        <v>204</v>
      </c>
      <c r="C35" s="63" t="s">
        <v>54</v>
      </c>
      <c r="D35" s="63" t="s">
        <v>12</v>
      </c>
      <c r="E35" s="64">
        <v>302154.59999999998</v>
      </c>
      <c r="F35" s="64">
        <v>302154.59999999998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4">
        <v>0</v>
      </c>
      <c r="AC35" s="64">
        <v>0</v>
      </c>
      <c r="AD35" s="64">
        <v>0</v>
      </c>
    </row>
    <row r="36" spans="1:30" x14ac:dyDescent="0.2">
      <c r="A36" s="55"/>
      <c r="B36" s="63" t="s">
        <v>59</v>
      </c>
      <c r="C36" s="63" t="s">
        <v>216</v>
      </c>
      <c r="D36" s="63" t="s">
        <v>12</v>
      </c>
      <c r="E36" s="64">
        <v>333120.5</v>
      </c>
      <c r="F36" s="64">
        <v>333120.5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0</v>
      </c>
      <c r="AC36" s="64">
        <v>0</v>
      </c>
      <c r="AD36" s="64">
        <v>0</v>
      </c>
    </row>
    <row r="37" spans="1:30" x14ac:dyDescent="0.2">
      <c r="A37" s="49"/>
      <c r="B37" s="63" t="s">
        <v>61</v>
      </c>
      <c r="C37" s="63" t="s">
        <v>206</v>
      </c>
      <c r="D37" s="63" t="s">
        <v>12</v>
      </c>
      <c r="E37" s="64">
        <v>2655710.7000000002</v>
      </c>
      <c r="F37" s="64">
        <v>0</v>
      </c>
      <c r="G37" s="64">
        <v>0</v>
      </c>
      <c r="H37" s="64">
        <v>0</v>
      </c>
      <c r="I37" s="64">
        <v>0</v>
      </c>
      <c r="J37" s="64">
        <v>1558902.18</v>
      </c>
      <c r="K37" s="64">
        <v>1096808.52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</row>
    <row r="38" spans="1:30" x14ac:dyDescent="0.2">
      <c r="A38" s="55"/>
      <c r="B38" s="63" t="s">
        <v>63</v>
      </c>
      <c r="C38" s="63" t="s">
        <v>217</v>
      </c>
      <c r="D38" s="63" t="s">
        <v>12</v>
      </c>
      <c r="E38" s="64">
        <v>1219132.8799999999</v>
      </c>
      <c r="F38" s="64">
        <v>1219132.8799999999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0</v>
      </c>
      <c r="U38" s="64">
        <v>0</v>
      </c>
      <c r="V38" s="64">
        <v>0</v>
      </c>
      <c r="W38" s="64">
        <v>0</v>
      </c>
      <c r="X38" s="64">
        <v>0</v>
      </c>
      <c r="Y38" s="64">
        <v>0</v>
      </c>
      <c r="Z38" s="64">
        <v>0</v>
      </c>
      <c r="AA38" s="64">
        <v>0</v>
      </c>
      <c r="AB38" s="64">
        <v>0</v>
      </c>
      <c r="AC38" s="64">
        <v>0</v>
      </c>
      <c r="AD38" s="64">
        <v>0</v>
      </c>
    </row>
    <row r="39" spans="1:30" x14ac:dyDescent="0.2">
      <c r="A39" s="49"/>
      <c r="B39" s="63" t="s">
        <v>65</v>
      </c>
      <c r="C39" s="63" t="s">
        <v>66</v>
      </c>
      <c r="D39" s="63" t="s">
        <v>12</v>
      </c>
      <c r="E39" s="64">
        <v>197096.29958637536</v>
      </c>
      <c r="F39" s="64">
        <v>0</v>
      </c>
      <c r="G39" s="64">
        <v>0</v>
      </c>
      <c r="H39" s="64">
        <v>0</v>
      </c>
      <c r="I39" s="64">
        <v>197096.29958637536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64">
        <v>0</v>
      </c>
    </row>
    <row r="40" spans="1:30" x14ac:dyDescent="0.2">
      <c r="A40" s="55"/>
      <c r="B40" s="63" t="s">
        <v>67</v>
      </c>
      <c r="C40" s="63" t="s">
        <v>68</v>
      </c>
      <c r="D40" s="63" t="s">
        <v>12</v>
      </c>
      <c r="E40" s="64">
        <v>330776.66000000003</v>
      </c>
      <c r="F40" s="64">
        <v>0</v>
      </c>
      <c r="G40" s="64">
        <v>0</v>
      </c>
      <c r="H40" s="64">
        <v>0</v>
      </c>
      <c r="I40" s="64">
        <v>66155.33</v>
      </c>
      <c r="J40" s="64">
        <v>0</v>
      </c>
      <c r="K40" s="64">
        <v>0</v>
      </c>
      <c r="L40" s="64">
        <v>185234.93</v>
      </c>
      <c r="M40" s="64">
        <v>13231.07</v>
      </c>
      <c r="N40" s="64">
        <v>0</v>
      </c>
      <c r="O40" s="64">
        <v>0</v>
      </c>
      <c r="P40" s="64">
        <v>0</v>
      </c>
      <c r="Q40" s="64">
        <v>66155.33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64">
        <v>0</v>
      </c>
    </row>
    <row r="41" spans="1:30" x14ac:dyDescent="0.2">
      <c r="A41" s="49"/>
      <c r="B41" s="63" t="s">
        <v>213</v>
      </c>
      <c r="C41" s="63" t="s">
        <v>218</v>
      </c>
      <c r="D41" s="63" t="s">
        <v>12</v>
      </c>
      <c r="E41" s="64">
        <v>500000</v>
      </c>
      <c r="F41" s="64">
        <v>500000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64">
        <v>0</v>
      </c>
    </row>
    <row r="42" spans="1:30" x14ac:dyDescent="0.2">
      <c r="A42" s="55"/>
      <c r="B42" s="63" t="s">
        <v>212</v>
      </c>
      <c r="C42" s="63" t="s">
        <v>219</v>
      </c>
      <c r="D42" s="63" t="s">
        <v>12</v>
      </c>
      <c r="E42" s="64">
        <v>174000</v>
      </c>
      <c r="F42" s="64">
        <v>174000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64">
        <v>0</v>
      </c>
      <c r="V42" s="64">
        <v>0</v>
      </c>
      <c r="W42" s="64">
        <v>0</v>
      </c>
      <c r="X42" s="64">
        <v>0</v>
      </c>
      <c r="Y42" s="64">
        <v>0</v>
      </c>
      <c r="Z42" s="64">
        <v>0</v>
      </c>
      <c r="AA42" s="64">
        <v>0</v>
      </c>
      <c r="AB42" s="64">
        <v>0</v>
      </c>
      <c r="AC42" s="64">
        <v>0</v>
      </c>
      <c r="AD42" s="64">
        <v>0</v>
      </c>
    </row>
    <row r="43" spans="1:30" x14ac:dyDescent="0.2">
      <c r="A43" s="49"/>
      <c r="B43" s="63" t="s">
        <v>71</v>
      </c>
      <c r="C43" s="63" t="s">
        <v>215</v>
      </c>
      <c r="D43" s="63" t="s">
        <v>12</v>
      </c>
      <c r="E43" s="64">
        <v>6454209.8099999996</v>
      </c>
      <c r="F43" s="64">
        <v>900000</v>
      </c>
      <c r="G43" s="64">
        <v>0</v>
      </c>
      <c r="H43" s="64">
        <v>0</v>
      </c>
      <c r="I43" s="64">
        <v>522471.82</v>
      </c>
      <c r="J43" s="64">
        <v>3909660.42</v>
      </c>
      <c r="K43" s="64">
        <v>1036021.44</v>
      </c>
      <c r="L43" s="64">
        <v>0</v>
      </c>
      <c r="M43" s="64">
        <v>0</v>
      </c>
      <c r="N43" s="64">
        <v>86056.13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4">
        <v>0</v>
      </c>
      <c r="AD43" s="64">
        <v>0</v>
      </c>
    </row>
    <row r="44" spans="1:30" x14ac:dyDescent="0.2">
      <c r="A44" s="55"/>
      <c r="B44" s="63" t="s">
        <v>71</v>
      </c>
      <c r="C44" s="63" t="s">
        <v>215</v>
      </c>
      <c r="D44" s="63" t="s">
        <v>277</v>
      </c>
      <c r="E44" s="64">
        <v>1638323.28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1638323.28</v>
      </c>
      <c r="R44" s="64">
        <v>0</v>
      </c>
      <c r="S44" s="64">
        <v>0</v>
      </c>
      <c r="T44" s="64">
        <v>0</v>
      </c>
      <c r="U44" s="64">
        <v>0</v>
      </c>
      <c r="V44" s="64">
        <v>0</v>
      </c>
      <c r="W44" s="64">
        <v>0</v>
      </c>
      <c r="X44" s="64">
        <v>0</v>
      </c>
      <c r="Y44" s="64">
        <v>0</v>
      </c>
      <c r="Z44" s="64">
        <v>0</v>
      </c>
      <c r="AA44" s="64">
        <v>0</v>
      </c>
      <c r="AB44" s="64">
        <v>0</v>
      </c>
      <c r="AC44" s="64">
        <v>0</v>
      </c>
      <c r="AD44" s="64">
        <v>0</v>
      </c>
    </row>
    <row r="45" spans="1:30" x14ac:dyDescent="0.2">
      <c r="A45" s="49"/>
      <c r="B45" s="63" t="s">
        <v>75</v>
      </c>
      <c r="C45" s="63" t="s">
        <v>251</v>
      </c>
      <c r="D45" s="63" t="s">
        <v>12</v>
      </c>
      <c r="E45" s="64">
        <v>30513886.5</v>
      </c>
      <c r="F45" s="64">
        <v>30513886.5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0</v>
      </c>
      <c r="AC45" s="64">
        <v>0</v>
      </c>
      <c r="AD45" s="64">
        <v>0</v>
      </c>
    </row>
    <row r="46" spans="1:30" x14ac:dyDescent="0.2">
      <c r="A46" s="55"/>
      <c r="B46" s="63" t="s">
        <v>221</v>
      </c>
      <c r="C46" s="63" t="s">
        <v>54</v>
      </c>
      <c r="D46" s="63" t="s">
        <v>12</v>
      </c>
      <c r="E46" s="64">
        <v>4732600</v>
      </c>
      <c r="F46" s="64">
        <v>4732600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4">
        <v>0</v>
      </c>
      <c r="AC46" s="64">
        <v>0</v>
      </c>
      <c r="AD46" s="64">
        <v>0</v>
      </c>
    </row>
    <row r="47" spans="1:30" x14ac:dyDescent="0.2">
      <c r="A47" s="49"/>
      <c r="B47" s="63" t="s">
        <v>81</v>
      </c>
      <c r="C47" s="63" t="s">
        <v>252</v>
      </c>
      <c r="D47" s="63" t="s">
        <v>12</v>
      </c>
      <c r="E47" s="64">
        <v>441854.63</v>
      </c>
      <c r="F47" s="64">
        <v>400000</v>
      </c>
      <c r="G47" s="64">
        <v>0</v>
      </c>
      <c r="H47" s="64">
        <v>0</v>
      </c>
      <c r="I47" s="64">
        <v>41854.629999999997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4">
        <v>0</v>
      </c>
      <c r="AC47" s="64">
        <v>0</v>
      </c>
      <c r="AD47" s="64">
        <v>0</v>
      </c>
    </row>
    <row r="48" spans="1:30" x14ac:dyDescent="0.2">
      <c r="A48" s="55"/>
      <c r="B48" s="63" t="s">
        <v>223</v>
      </c>
      <c r="C48" s="63" t="s">
        <v>252</v>
      </c>
      <c r="D48" s="63" t="s">
        <v>12</v>
      </c>
      <c r="E48" s="64">
        <v>1262537.58</v>
      </c>
      <c r="F48" s="64">
        <v>0</v>
      </c>
      <c r="G48" s="64">
        <v>1262537.58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4">
        <v>0</v>
      </c>
      <c r="AC48" s="64">
        <v>0</v>
      </c>
      <c r="AD48" s="64">
        <v>0</v>
      </c>
    </row>
    <row r="49" spans="1:30" x14ac:dyDescent="0.2">
      <c r="A49" s="49"/>
      <c r="B49" s="63" t="s">
        <v>224</v>
      </c>
      <c r="C49" s="63" t="s">
        <v>253</v>
      </c>
      <c r="D49" s="63" t="s">
        <v>12</v>
      </c>
      <c r="E49" s="64">
        <v>6745554.6799999997</v>
      </c>
      <c r="F49" s="64">
        <v>0</v>
      </c>
      <c r="G49" s="64">
        <v>0</v>
      </c>
      <c r="H49" s="64">
        <v>0</v>
      </c>
      <c r="I49" s="64">
        <v>1686388.67</v>
      </c>
      <c r="J49" s="64">
        <v>5059166.01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</row>
    <row r="50" spans="1:30" x14ac:dyDescent="0.2">
      <c r="A50" s="55"/>
      <c r="B50" s="63" t="s">
        <v>226</v>
      </c>
      <c r="C50" s="63" t="s">
        <v>254</v>
      </c>
      <c r="D50" s="63" t="s">
        <v>12</v>
      </c>
      <c r="E50" s="64">
        <v>196000</v>
      </c>
      <c r="F50" s="64">
        <v>196000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4">
        <v>0</v>
      </c>
      <c r="AC50" s="64">
        <v>0</v>
      </c>
      <c r="AD50" s="64">
        <v>0</v>
      </c>
    </row>
    <row r="51" spans="1:30" x14ac:dyDescent="0.2">
      <c r="A51" s="49"/>
      <c r="B51" s="63" t="s">
        <v>228</v>
      </c>
      <c r="C51" s="63" t="s">
        <v>255</v>
      </c>
      <c r="D51" s="63" t="s">
        <v>12</v>
      </c>
      <c r="E51" s="64">
        <v>10800</v>
      </c>
      <c r="F51" s="64">
        <v>10800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0</v>
      </c>
      <c r="AC51" s="64">
        <v>0</v>
      </c>
      <c r="AD51" s="64">
        <v>0</v>
      </c>
    </row>
    <row r="52" spans="1:30" x14ac:dyDescent="0.2">
      <c r="A52" s="55"/>
      <c r="B52" s="63" t="s">
        <v>229</v>
      </c>
      <c r="C52" s="63" t="s">
        <v>256</v>
      </c>
      <c r="D52" s="63" t="s">
        <v>12</v>
      </c>
      <c r="E52" s="64">
        <v>99778.36</v>
      </c>
      <c r="F52" s="64">
        <v>99778.36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4">
        <v>0</v>
      </c>
      <c r="AC52" s="64">
        <v>0</v>
      </c>
      <c r="AD52" s="64">
        <v>0</v>
      </c>
    </row>
    <row r="53" spans="1:30" x14ac:dyDescent="0.2">
      <c r="A53" s="49"/>
      <c r="B53" s="63" t="s">
        <v>101</v>
      </c>
      <c r="C53" s="63" t="s">
        <v>257</v>
      </c>
      <c r="D53" s="63" t="s">
        <v>12</v>
      </c>
      <c r="E53" s="64">
        <v>111292.85</v>
      </c>
      <c r="F53" s="64">
        <v>111292.85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  <c r="V53" s="64">
        <v>0</v>
      </c>
      <c r="W53" s="64">
        <v>0</v>
      </c>
      <c r="X53" s="64">
        <v>0</v>
      </c>
      <c r="Y53" s="64">
        <v>0</v>
      </c>
      <c r="Z53" s="64">
        <v>0</v>
      </c>
      <c r="AA53" s="64">
        <v>0</v>
      </c>
      <c r="AB53" s="64">
        <v>0</v>
      </c>
      <c r="AC53" s="64">
        <v>0</v>
      </c>
      <c r="AD53" s="64">
        <v>0</v>
      </c>
    </row>
    <row r="54" spans="1:30" x14ac:dyDescent="0.2">
      <c r="A54" s="55"/>
      <c r="B54" s="63" t="s">
        <v>105</v>
      </c>
      <c r="C54" s="63" t="s">
        <v>251</v>
      </c>
      <c r="D54" s="63" t="s">
        <v>12</v>
      </c>
      <c r="E54" s="64">
        <v>4752000</v>
      </c>
      <c r="F54" s="64">
        <v>4752000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64">
        <v>0</v>
      </c>
      <c r="AC54" s="64">
        <v>0</v>
      </c>
      <c r="AD54" s="64">
        <v>0</v>
      </c>
    </row>
    <row r="55" spans="1:30" x14ac:dyDescent="0.2">
      <c r="A55" s="49"/>
      <c r="B55" s="63" t="s">
        <v>233</v>
      </c>
      <c r="C55" s="63" t="s">
        <v>239</v>
      </c>
      <c r="D55" s="63" t="s">
        <v>12</v>
      </c>
      <c r="E55" s="64">
        <v>2463925</v>
      </c>
      <c r="F55" s="64">
        <v>2463925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  <c r="S55" s="64">
        <v>0</v>
      </c>
      <c r="T55" s="64">
        <v>0</v>
      </c>
      <c r="U55" s="64">
        <v>0</v>
      </c>
      <c r="V55" s="64">
        <v>0</v>
      </c>
      <c r="W55" s="64">
        <v>0</v>
      </c>
      <c r="X55" s="64">
        <v>0</v>
      </c>
      <c r="Y55" s="64">
        <v>0</v>
      </c>
      <c r="Z55" s="64">
        <v>0</v>
      </c>
      <c r="AA55" s="64">
        <v>0</v>
      </c>
      <c r="AB55" s="64">
        <v>0</v>
      </c>
      <c r="AC55" s="64">
        <v>0</v>
      </c>
      <c r="AD55" s="64">
        <v>0</v>
      </c>
    </row>
    <row r="56" spans="1:30" x14ac:dyDescent="0.2">
      <c r="A56" s="55"/>
      <c r="B56" s="63" t="s">
        <v>235</v>
      </c>
      <c r="C56" s="63" t="s">
        <v>240</v>
      </c>
      <c r="D56" s="63" t="s">
        <v>12</v>
      </c>
      <c r="E56" s="64">
        <v>1102000</v>
      </c>
      <c r="F56" s="64">
        <v>1102000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  <c r="Q56" s="64">
        <v>0</v>
      </c>
      <c r="R56" s="64">
        <v>0</v>
      </c>
      <c r="S56" s="64">
        <v>0</v>
      </c>
      <c r="T56" s="64">
        <v>0</v>
      </c>
      <c r="U56" s="64">
        <v>0</v>
      </c>
      <c r="V56" s="64">
        <v>0</v>
      </c>
      <c r="W56" s="64">
        <v>0</v>
      </c>
      <c r="X56" s="64">
        <v>0</v>
      </c>
      <c r="Y56" s="64">
        <v>0</v>
      </c>
      <c r="Z56" s="64">
        <v>0</v>
      </c>
      <c r="AA56" s="64">
        <v>0</v>
      </c>
      <c r="AB56" s="64">
        <v>0</v>
      </c>
      <c r="AC56" s="64">
        <v>0</v>
      </c>
      <c r="AD56" s="64">
        <v>0</v>
      </c>
    </row>
    <row r="57" spans="1:30" x14ac:dyDescent="0.2">
      <c r="A57" s="49"/>
      <c r="B57" s="63" t="s">
        <v>236</v>
      </c>
      <c r="C57" s="63" t="s">
        <v>241</v>
      </c>
      <c r="D57" s="63" t="s">
        <v>12</v>
      </c>
      <c r="E57" s="64">
        <v>481100</v>
      </c>
      <c r="F57" s="64">
        <v>481100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64">
        <v>0</v>
      </c>
      <c r="V57" s="64">
        <v>0</v>
      </c>
      <c r="W57" s="64">
        <v>0</v>
      </c>
      <c r="X57" s="64">
        <v>0</v>
      </c>
      <c r="Y57" s="64">
        <v>0</v>
      </c>
      <c r="Z57" s="64">
        <v>0</v>
      </c>
      <c r="AA57" s="64">
        <v>0</v>
      </c>
      <c r="AB57" s="64">
        <v>0</v>
      </c>
      <c r="AC57" s="64">
        <v>0</v>
      </c>
      <c r="AD57" s="64">
        <v>0</v>
      </c>
    </row>
    <row r="58" spans="1:30" x14ac:dyDescent="0.2">
      <c r="A58" s="55"/>
      <c r="B58" s="63" t="s">
        <v>113</v>
      </c>
      <c r="C58" s="63" t="s">
        <v>54</v>
      </c>
      <c r="D58" s="63" t="s">
        <v>12</v>
      </c>
      <c r="E58" s="64">
        <v>100000</v>
      </c>
      <c r="F58" s="64">
        <v>100000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  <c r="S58" s="64">
        <v>0</v>
      </c>
      <c r="T58" s="64">
        <v>0</v>
      </c>
      <c r="U58" s="64">
        <v>0</v>
      </c>
      <c r="V58" s="64">
        <v>0</v>
      </c>
      <c r="W58" s="64">
        <v>0</v>
      </c>
      <c r="X58" s="64">
        <v>0</v>
      </c>
      <c r="Y58" s="64">
        <v>0</v>
      </c>
      <c r="Z58" s="64">
        <v>0</v>
      </c>
      <c r="AA58" s="64">
        <v>0</v>
      </c>
      <c r="AB58" s="64">
        <v>0</v>
      </c>
      <c r="AC58" s="64">
        <v>0</v>
      </c>
      <c r="AD58" s="64">
        <v>0</v>
      </c>
    </row>
    <row r="59" spans="1:30" x14ac:dyDescent="0.2">
      <c r="A59" s="49"/>
      <c r="B59" s="63" t="s">
        <v>138</v>
      </c>
      <c r="C59" s="63" t="s">
        <v>278</v>
      </c>
      <c r="D59" s="63" t="s">
        <v>277</v>
      </c>
      <c r="E59" s="64">
        <v>221501.22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221501.22</v>
      </c>
      <c r="O59" s="64">
        <v>0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4">
        <v>0</v>
      </c>
    </row>
  </sheetData>
  <autoFilter ref="B1:AD59" xr:uid="{00000000-0009-0000-0000-000003000000}"/>
  <phoneticPr fontId="9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4"/>
  <sheetViews>
    <sheetView workbookViewId="0">
      <selection activeCell="D8" sqref="D8"/>
    </sheetView>
  </sheetViews>
  <sheetFormatPr defaultRowHeight="15" x14ac:dyDescent="0.25"/>
  <cols>
    <col min="1" max="1" width="16.140625" customWidth="1"/>
    <col min="2" max="2" width="77.7109375" customWidth="1"/>
    <col min="4" max="4" width="21.7109375" customWidth="1"/>
    <col min="5" max="9" width="23.5703125" customWidth="1"/>
  </cols>
  <sheetData>
    <row r="1" spans="1:9" ht="15" customHeight="1" x14ac:dyDescent="0.25">
      <c r="A1" s="67" t="s">
        <v>0</v>
      </c>
      <c r="B1" s="67" t="s">
        <v>1</v>
      </c>
      <c r="C1" s="72" t="s">
        <v>2</v>
      </c>
      <c r="D1" s="67" t="s">
        <v>3</v>
      </c>
      <c r="E1" s="72" t="s">
        <v>4</v>
      </c>
      <c r="F1" s="35" t="s">
        <v>5</v>
      </c>
      <c r="G1" s="35" t="s">
        <v>5</v>
      </c>
      <c r="H1" s="72" t="s">
        <v>6</v>
      </c>
      <c r="I1" s="72"/>
    </row>
    <row r="2" spans="1:9" x14ac:dyDescent="0.25">
      <c r="A2" s="68"/>
      <c r="B2" s="68"/>
      <c r="C2" s="72"/>
      <c r="D2" s="68"/>
      <c r="E2" s="72"/>
      <c r="F2" s="35" t="s">
        <v>7</v>
      </c>
      <c r="G2" s="35" t="s">
        <v>8</v>
      </c>
      <c r="H2" s="35" t="s">
        <v>7</v>
      </c>
      <c r="I2" s="35" t="s">
        <v>9</v>
      </c>
    </row>
    <row r="3" spans="1:9" x14ac:dyDescent="0.25">
      <c r="A3" s="34"/>
      <c r="B3" s="34"/>
      <c r="C3" s="35"/>
      <c r="D3" s="34"/>
      <c r="E3" s="35"/>
      <c r="F3" s="35"/>
      <c r="G3" s="35"/>
      <c r="H3" s="35"/>
      <c r="I3" s="35"/>
    </row>
    <row r="4" spans="1:9" ht="31.5" customHeight="1" x14ac:dyDescent="0.25">
      <c r="A4" s="3" t="s">
        <v>10</v>
      </c>
      <c r="B4" s="4" t="s">
        <v>11</v>
      </c>
      <c r="C4" s="5" t="s">
        <v>12</v>
      </c>
      <c r="D4" s="6">
        <v>63402788.390000001</v>
      </c>
      <c r="E4" s="2">
        <v>63402788.390000001</v>
      </c>
      <c r="F4" s="14">
        <f t="shared" ref="F4:F55" si="0">G4/E4</f>
        <v>0.95170593064195674</v>
      </c>
      <c r="G4" s="15">
        <f>E4-I4</f>
        <v>60340809.730000004</v>
      </c>
      <c r="H4" s="13">
        <f t="shared" ref="H4:H55" si="1">100%-F4</f>
        <v>4.8294069358043257E-2</v>
      </c>
      <c r="I4" s="12">
        <v>3061978.66</v>
      </c>
    </row>
    <row r="5" spans="1:9" ht="31.5" customHeight="1" x14ac:dyDescent="0.25">
      <c r="A5" s="3" t="s">
        <v>13</v>
      </c>
      <c r="B5" s="4" t="s">
        <v>14</v>
      </c>
      <c r="C5" s="5" t="s">
        <v>12</v>
      </c>
      <c r="D5" s="6">
        <v>4609745.5999999996</v>
      </c>
      <c r="E5" s="2">
        <f>D5</f>
        <v>4609745.5999999996</v>
      </c>
      <c r="F5" s="14">
        <f t="shared" si="0"/>
        <v>0.48936170143532431</v>
      </c>
      <c r="G5" s="15">
        <f t="shared" ref="G5:G55" si="2">E5-I5</f>
        <v>2255832.9499999997</v>
      </c>
      <c r="H5" s="13">
        <f t="shared" si="1"/>
        <v>0.51063829856467569</v>
      </c>
      <c r="I5" s="12">
        <v>2353912.65</v>
      </c>
    </row>
    <row r="6" spans="1:9" ht="31.5" customHeight="1" x14ac:dyDescent="0.25">
      <c r="A6" s="3" t="s">
        <v>15</v>
      </c>
      <c r="B6" s="4" t="s">
        <v>16</v>
      </c>
      <c r="C6" s="5" t="s">
        <v>12</v>
      </c>
      <c r="D6" s="6">
        <v>1667354.77</v>
      </c>
      <c r="E6" s="2">
        <f>D6</f>
        <v>1667354.77</v>
      </c>
      <c r="F6" s="14">
        <f t="shared" si="0"/>
        <v>1</v>
      </c>
      <c r="G6" s="15">
        <f t="shared" si="2"/>
        <v>1667354.77</v>
      </c>
      <c r="H6" s="13">
        <f t="shared" si="1"/>
        <v>0</v>
      </c>
      <c r="I6" s="12">
        <v>0</v>
      </c>
    </row>
    <row r="7" spans="1:9" ht="31.5" customHeight="1" x14ac:dyDescent="0.25">
      <c r="A7" s="3" t="s">
        <v>17</v>
      </c>
      <c r="B7" s="4" t="s">
        <v>18</v>
      </c>
      <c r="C7" s="5" t="s">
        <v>12</v>
      </c>
      <c r="D7" s="6">
        <v>14373571.35</v>
      </c>
      <c r="E7" s="2">
        <f>D7</f>
        <v>14373571.35</v>
      </c>
      <c r="F7" s="14">
        <f t="shared" si="0"/>
        <v>1</v>
      </c>
      <c r="G7" s="15">
        <f t="shared" si="2"/>
        <v>14373571.35</v>
      </c>
      <c r="H7" s="13">
        <f t="shared" si="1"/>
        <v>0</v>
      </c>
      <c r="I7" s="12">
        <v>0</v>
      </c>
    </row>
    <row r="8" spans="1:9" ht="31.5" customHeight="1" x14ac:dyDescent="0.25">
      <c r="A8" s="3" t="s">
        <v>19</v>
      </c>
      <c r="B8" s="7" t="s">
        <v>20</v>
      </c>
      <c r="C8" s="5" t="s">
        <v>12</v>
      </c>
      <c r="D8" s="6">
        <v>13066883.050000001</v>
      </c>
      <c r="E8" s="2">
        <v>5096084.3899999997</v>
      </c>
      <c r="F8" s="14">
        <f t="shared" si="0"/>
        <v>0</v>
      </c>
      <c r="G8" s="15">
        <f t="shared" si="2"/>
        <v>0</v>
      </c>
      <c r="H8" s="13">
        <f t="shared" si="1"/>
        <v>1</v>
      </c>
      <c r="I8" s="12">
        <v>5096084.3899999997</v>
      </c>
    </row>
    <row r="9" spans="1:9" ht="31.5" customHeight="1" x14ac:dyDescent="0.25">
      <c r="A9" s="3" t="s">
        <v>21</v>
      </c>
      <c r="B9" s="7" t="s">
        <v>22</v>
      </c>
      <c r="C9" s="5" t="s">
        <v>12</v>
      </c>
      <c r="D9" s="6">
        <v>20021078</v>
      </c>
      <c r="E9" s="2">
        <v>7808220.4199999999</v>
      </c>
      <c r="F9" s="14">
        <f t="shared" si="0"/>
        <v>0</v>
      </c>
      <c r="G9" s="15">
        <f t="shared" si="2"/>
        <v>0</v>
      </c>
      <c r="H9" s="13">
        <f t="shared" si="1"/>
        <v>1</v>
      </c>
      <c r="I9" s="12">
        <v>7808220.4199999999</v>
      </c>
    </row>
    <row r="10" spans="1:9" ht="31.5" customHeight="1" x14ac:dyDescent="0.25">
      <c r="A10" s="3" t="s">
        <v>23</v>
      </c>
      <c r="B10" s="8" t="s">
        <v>24</v>
      </c>
      <c r="C10" s="5" t="s">
        <v>12</v>
      </c>
      <c r="D10" s="6">
        <v>10061500</v>
      </c>
      <c r="E10" s="2">
        <v>6539975</v>
      </c>
      <c r="F10" s="14">
        <f>G10/E10</f>
        <v>0</v>
      </c>
      <c r="G10" s="15">
        <f t="shared" si="2"/>
        <v>0</v>
      </c>
      <c r="H10" s="13">
        <f>I10/E10</f>
        <v>1</v>
      </c>
      <c r="I10" s="12">
        <v>6539975</v>
      </c>
    </row>
    <row r="11" spans="1:9" ht="31.5" customHeight="1" x14ac:dyDescent="0.25">
      <c r="A11" s="3" t="s">
        <v>25</v>
      </c>
      <c r="B11" s="9" t="s">
        <v>26</v>
      </c>
      <c r="C11" s="5" t="s">
        <v>12</v>
      </c>
      <c r="D11" s="6">
        <v>1117516</v>
      </c>
      <c r="E11" s="2">
        <f>D11</f>
        <v>1117516</v>
      </c>
      <c r="F11" s="14">
        <f t="shared" si="0"/>
        <v>1</v>
      </c>
      <c r="G11" s="15">
        <f t="shared" si="2"/>
        <v>1117516</v>
      </c>
      <c r="H11" s="13">
        <f t="shared" si="1"/>
        <v>0</v>
      </c>
      <c r="I11" s="12">
        <v>0</v>
      </c>
    </row>
    <row r="12" spans="1:9" ht="31.5" customHeight="1" x14ac:dyDescent="0.25">
      <c r="A12" s="3" t="s">
        <v>27</v>
      </c>
      <c r="B12" s="9" t="s">
        <v>28</v>
      </c>
      <c r="C12" s="5" t="s">
        <v>12</v>
      </c>
      <c r="D12" s="6">
        <v>997070</v>
      </c>
      <c r="E12" s="2">
        <f>D12</f>
        <v>997070</v>
      </c>
      <c r="F12" s="14">
        <f>G12/E12</f>
        <v>1</v>
      </c>
      <c r="G12" s="15">
        <f t="shared" si="2"/>
        <v>997070</v>
      </c>
      <c r="H12" s="13">
        <f>I12/E12</f>
        <v>0</v>
      </c>
      <c r="I12" s="12">
        <v>0</v>
      </c>
    </row>
    <row r="13" spans="1:9" ht="31.5" customHeight="1" x14ac:dyDescent="0.25">
      <c r="A13" s="3" t="s">
        <v>29</v>
      </c>
      <c r="B13" s="9" t="s">
        <v>30</v>
      </c>
      <c r="C13" s="5" t="s">
        <v>12</v>
      </c>
      <c r="D13" s="6">
        <v>2521248.2000000002</v>
      </c>
      <c r="E13" s="2">
        <f>D13</f>
        <v>2521248.2000000002</v>
      </c>
      <c r="F13" s="14">
        <f>G13/E13</f>
        <v>0</v>
      </c>
      <c r="G13" s="15">
        <f t="shared" si="2"/>
        <v>0</v>
      </c>
      <c r="H13" s="13">
        <f>I13/E13</f>
        <v>1</v>
      </c>
      <c r="I13" s="12">
        <v>2521248.2000000002</v>
      </c>
    </row>
    <row r="14" spans="1:9" ht="31.5" customHeight="1" x14ac:dyDescent="0.25">
      <c r="A14" s="3" t="s">
        <v>31</v>
      </c>
      <c r="B14" s="9" t="s">
        <v>32</v>
      </c>
      <c r="C14" s="5" t="s">
        <v>12</v>
      </c>
      <c r="D14" s="6">
        <v>6723328.5199999996</v>
      </c>
      <c r="E14" s="2">
        <v>5076113.03</v>
      </c>
      <c r="F14" s="14">
        <f>G14/E14</f>
        <v>0</v>
      </c>
      <c r="G14" s="15">
        <f t="shared" si="2"/>
        <v>0</v>
      </c>
      <c r="H14" s="13">
        <f>I14/E14</f>
        <v>1</v>
      </c>
      <c r="I14" s="12">
        <v>5076113.03</v>
      </c>
    </row>
    <row r="15" spans="1:9" ht="31.5" customHeight="1" x14ac:dyDescent="0.25">
      <c r="A15" s="3" t="s">
        <v>33</v>
      </c>
      <c r="B15" s="7" t="s">
        <v>34</v>
      </c>
      <c r="C15" s="5" t="s">
        <v>12</v>
      </c>
      <c r="D15" s="6">
        <v>3781872.3</v>
      </c>
      <c r="E15" s="2">
        <f>D15</f>
        <v>3781872.3</v>
      </c>
      <c r="F15" s="14">
        <f t="shared" si="0"/>
        <v>1</v>
      </c>
      <c r="G15" s="15">
        <f t="shared" si="2"/>
        <v>3781872.3</v>
      </c>
      <c r="H15" s="13">
        <f t="shared" si="1"/>
        <v>0</v>
      </c>
      <c r="I15" s="12">
        <v>0</v>
      </c>
    </row>
    <row r="16" spans="1:9" ht="31.5" customHeight="1" x14ac:dyDescent="0.25">
      <c r="A16" s="3" t="s">
        <v>35</v>
      </c>
      <c r="B16" s="7" t="s">
        <v>36</v>
      </c>
      <c r="C16" s="5" t="s">
        <v>12</v>
      </c>
      <c r="D16" s="6">
        <v>997218.82</v>
      </c>
      <c r="E16" s="2">
        <f>D16</f>
        <v>997218.82</v>
      </c>
      <c r="F16" s="14">
        <f t="shared" si="0"/>
        <v>0</v>
      </c>
      <c r="G16" s="15">
        <f t="shared" si="2"/>
        <v>0</v>
      </c>
      <c r="H16" s="13">
        <f t="shared" si="1"/>
        <v>1</v>
      </c>
      <c r="I16" s="12">
        <v>997218.82</v>
      </c>
    </row>
    <row r="17" spans="1:9" ht="31.5" customHeight="1" x14ac:dyDescent="0.25">
      <c r="A17" s="3" t="s">
        <v>37</v>
      </c>
      <c r="B17" s="7" t="s">
        <v>38</v>
      </c>
      <c r="C17" s="5" t="s">
        <v>12</v>
      </c>
      <c r="D17" s="6">
        <v>221247.48</v>
      </c>
      <c r="E17" s="2">
        <f>D17</f>
        <v>221247.48</v>
      </c>
      <c r="F17" s="14">
        <f t="shared" si="0"/>
        <v>1</v>
      </c>
      <c r="G17" s="15">
        <f t="shared" si="2"/>
        <v>221247.48</v>
      </c>
      <c r="H17" s="13">
        <f t="shared" si="1"/>
        <v>0</v>
      </c>
      <c r="I17" s="12">
        <v>0</v>
      </c>
    </row>
    <row r="18" spans="1:9" ht="31.5" customHeight="1" x14ac:dyDescent="0.25">
      <c r="A18" s="3" t="s">
        <v>39</v>
      </c>
      <c r="B18" s="7" t="s">
        <v>40</v>
      </c>
      <c r="C18" s="5" t="s">
        <v>12</v>
      </c>
      <c r="D18" s="6">
        <v>27287572.960000001</v>
      </c>
      <c r="E18" s="2">
        <f>D18</f>
        <v>27287572.960000001</v>
      </c>
      <c r="F18" s="14">
        <f t="shared" si="0"/>
        <v>0</v>
      </c>
      <c r="G18" s="15">
        <f t="shared" si="2"/>
        <v>0</v>
      </c>
      <c r="H18" s="13">
        <f t="shared" si="1"/>
        <v>1</v>
      </c>
      <c r="I18" s="12">
        <v>27287572.960000001</v>
      </c>
    </row>
    <row r="19" spans="1:9" ht="31.5" customHeight="1" x14ac:dyDescent="0.25">
      <c r="A19" s="3" t="s">
        <v>41</v>
      </c>
      <c r="B19" s="7" t="s">
        <v>42</v>
      </c>
      <c r="C19" s="5" t="s">
        <v>12</v>
      </c>
      <c r="D19" s="6">
        <v>33499378.18</v>
      </c>
      <c r="E19" s="2">
        <v>2099962.69</v>
      </c>
      <c r="F19" s="14">
        <f t="shared" si="0"/>
        <v>0</v>
      </c>
      <c r="G19" s="15">
        <f t="shared" si="2"/>
        <v>0</v>
      </c>
      <c r="H19" s="13">
        <f t="shared" si="1"/>
        <v>1</v>
      </c>
      <c r="I19" s="12">
        <v>2099962.69</v>
      </c>
    </row>
    <row r="20" spans="1:9" ht="31.5" customHeight="1" x14ac:dyDescent="0.25">
      <c r="A20" s="3" t="s">
        <v>43</v>
      </c>
      <c r="B20" s="7" t="s">
        <v>44</v>
      </c>
      <c r="C20" s="5" t="s">
        <v>12</v>
      </c>
      <c r="D20" s="6">
        <v>586936.26</v>
      </c>
      <c r="E20" s="2">
        <f>D20</f>
        <v>586936.26</v>
      </c>
      <c r="F20" s="14">
        <f t="shared" si="0"/>
        <v>1</v>
      </c>
      <c r="G20" s="15">
        <f t="shared" si="2"/>
        <v>586936.26</v>
      </c>
      <c r="H20" s="13">
        <f t="shared" si="1"/>
        <v>0</v>
      </c>
      <c r="I20" s="12">
        <v>0</v>
      </c>
    </row>
    <row r="21" spans="1:9" ht="31.5" customHeight="1" x14ac:dyDescent="0.25">
      <c r="A21" s="3" t="s">
        <v>45</v>
      </c>
      <c r="B21" s="7" t="s">
        <v>46</v>
      </c>
      <c r="C21" s="5" t="s">
        <v>12</v>
      </c>
      <c r="D21" s="6">
        <v>880404.39</v>
      </c>
      <c r="E21" s="2">
        <f>D21</f>
        <v>880404.39</v>
      </c>
      <c r="F21" s="14">
        <f t="shared" si="0"/>
        <v>1</v>
      </c>
      <c r="G21" s="15">
        <f t="shared" si="2"/>
        <v>880404.39</v>
      </c>
      <c r="H21" s="13">
        <f t="shared" si="1"/>
        <v>0</v>
      </c>
      <c r="I21" s="12">
        <v>0</v>
      </c>
    </row>
    <row r="22" spans="1:9" ht="31.5" customHeight="1" x14ac:dyDescent="0.25">
      <c r="A22" s="3" t="s">
        <v>47</v>
      </c>
      <c r="B22" s="7" t="s">
        <v>48</v>
      </c>
      <c r="C22" s="5" t="s">
        <v>12</v>
      </c>
      <c r="D22" s="6">
        <v>10198018</v>
      </c>
      <c r="E22" s="2">
        <v>10198018</v>
      </c>
      <c r="F22" s="14">
        <f t="shared" si="0"/>
        <v>0.4575827597087983</v>
      </c>
      <c r="G22" s="15">
        <f t="shared" si="2"/>
        <v>4666437.22</v>
      </c>
      <c r="H22" s="13">
        <f t="shared" si="1"/>
        <v>0.54241724029120175</v>
      </c>
      <c r="I22" s="12">
        <v>5531580.7800000003</v>
      </c>
    </row>
    <row r="23" spans="1:9" ht="31.5" customHeight="1" x14ac:dyDescent="0.25">
      <c r="A23" s="3" t="s">
        <v>49</v>
      </c>
      <c r="B23" s="7" t="s">
        <v>50</v>
      </c>
      <c r="C23" s="5" t="s">
        <v>12</v>
      </c>
      <c r="D23" s="6">
        <v>1145939.42</v>
      </c>
      <c r="E23" s="2">
        <f t="shared" ref="E23:E55" si="3">D23</f>
        <v>1145939.42</v>
      </c>
      <c r="F23" s="14">
        <f t="shared" si="0"/>
        <v>1</v>
      </c>
      <c r="G23" s="15">
        <f t="shared" si="2"/>
        <v>1145939.42</v>
      </c>
      <c r="H23" s="13">
        <f t="shared" si="1"/>
        <v>0</v>
      </c>
      <c r="I23" s="12">
        <v>0</v>
      </c>
    </row>
    <row r="24" spans="1:9" ht="31.5" customHeight="1" x14ac:dyDescent="0.25">
      <c r="A24" s="3" t="s">
        <v>51</v>
      </c>
      <c r="B24" s="7" t="s">
        <v>52</v>
      </c>
      <c r="C24" s="5" t="s">
        <v>12</v>
      </c>
      <c r="D24" s="6">
        <v>229187.88</v>
      </c>
      <c r="E24" s="2">
        <f t="shared" si="3"/>
        <v>229187.88</v>
      </c>
      <c r="F24" s="14">
        <f t="shared" si="0"/>
        <v>1</v>
      </c>
      <c r="G24" s="15">
        <f t="shared" si="2"/>
        <v>229187.88</v>
      </c>
      <c r="H24" s="13">
        <f t="shared" si="1"/>
        <v>0</v>
      </c>
      <c r="I24" s="12">
        <v>0</v>
      </c>
    </row>
    <row r="25" spans="1:9" ht="31.5" customHeight="1" x14ac:dyDescent="0.25">
      <c r="A25" s="3" t="s">
        <v>53</v>
      </c>
      <c r="B25" s="7" t="s">
        <v>54</v>
      </c>
      <c r="C25" s="5" t="s">
        <v>12</v>
      </c>
      <c r="D25" s="6">
        <v>1993680</v>
      </c>
      <c r="E25" s="2">
        <f t="shared" si="3"/>
        <v>1993680</v>
      </c>
      <c r="F25" s="14">
        <f t="shared" si="0"/>
        <v>1</v>
      </c>
      <c r="G25" s="15">
        <f t="shared" si="2"/>
        <v>1993680</v>
      </c>
      <c r="H25" s="13">
        <f t="shared" si="1"/>
        <v>0</v>
      </c>
      <c r="I25" s="12">
        <v>0</v>
      </c>
    </row>
    <row r="26" spans="1:9" ht="31.5" customHeight="1" x14ac:dyDescent="0.25">
      <c r="A26" s="3" t="s">
        <v>55</v>
      </c>
      <c r="B26" s="7" t="s">
        <v>56</v>
      </c>
      <c r="C26" s="5" t="s">
        <v>12</v>
      </c>
      <c r="D26" s="6">
        <v>1006337.81</v>
      </c>
      <c r="E26" s="2">
        <f t="shared" si="3"/>
        <v>1006337.81</v>
      </c>
      <c r="F26" s="14">
        <f t="shared" si="0"/>
        <v>1</v>
      </c>
      <c r="G26" s="15">
        <f t="shared" si="2"/>
        <v>1006337.81</v>
      </c>
      <c r="H26" s="13">
        <f t="shared" si="1"/>
        <v>0</v>
      </c>
      <c r="I26" s="12">
        <v>0</v>
      </c>
    </row>
    <row r="27" spans="1:9" ht="31.5" customHeight="1" x14ac:dyDescent="0.25">
      <c r="A27" s="3" t="s">
        <v>57</v>
      </c>
      <c r="B27" s="7" t="s">
        <v>58</v>
      </c>
      <c r="C27" s="5" t="s">
        <v>12</v>
      </c>
      <c r="D27" s="6">
        <v>621782</v>
      </c>
      <c r="E27" s="2">
        <f t="shared" si="3"/>
        <v>621782</v>
      </c>
      <c r="F27" s="14">
        <f t="shared" si="0"/>
        <v>1</v>
      </c>
      <c r="G27" s="15">
        <f t="shared" si="2"/>
        <v>621782</v>
      </c>
      <c r="H27" s="13">
        <f t="shared" si="1"/>
        <v>0</v>
      </c>
      <c r="I27" s="12">
        <v>0</v>
      </c>
    </row>
    <row r="28" spans="1:9" ht="31.5" customHeight="1" x14ac:dyDescent="0.25">
      <c r="A28" s="3" t="s">
        <v>59</v>
      </c>
      <c r="B28" s="7" t="s">
        <v>60</v>
      </c>
      <c r="C28" s="5" t="s">
        <v>12</v>
      </c>
      <c r="D28" s="6">
        <v>100000</v>
      </c>
      <c r="E28" s="2">
        <f t="shared" si="3"/>
        <v>100000</v>
      </c>
      <c r="F28" s="14">
        <f t="shared" si="0"/>
        <v>1</v>
      </c>
      <c r="G28" s="15">
        <f t="shared" si="2"/>
        <v>100000</v>
      </c>
      <c r="H28" s="13">
        <f t="shared" si="1"/>
        <v>0</v>
      </c>
      <c r="I28" s="12">
        <v>0</v>
      </c>
    </row>
    <row r="29" spans="1:9" ht="31.5" customHeight="1" x14ac:dyDescent="0.25">
      <c r="A29" s="3" t="s">
        <v>61</v>
      </c>
      <c r="B29" s="7" t="s">
        <v>62</v>
      </c>
      <c r="C29" s="5" t="s">
        <v>12</v>
      </c>
      <c r="D29" s="6">
        <v>1817082.82</v>
      </c>
      <c r="E29" s="2">
        <f t="shared" si="3"/>
        <v>1817082.82</v>
      </c>
      <c r="F29" s="14">
        <f t="shared" si="0"/>
        <v>1</v>
      </c>
      <c r="G29" s="15">
        <f t="shared" si="2"/>
        <v>1817082.82</v>
      </c>
      <c r="H29" s="13">
        <f t="shared" si="1"/>
        <v>0</v>
      </c>
      <c r="I29" s="12">
        <v>0</v>
      </c>
    </row>
    <row r="30" spans="1:9" ht="31.5" customHeight="1" x14ac:dyDescent="0.25">
      <c r="A30" s="3" t="s">
        <v>63</v>
      </c>
      <c r="B30" s="7" t="s">
        <v>64</v>
      </c>
      <c r="C30" s="5" t="s">
        <v>12</v>
      </c>
      <c r="D30" s="6">
        <v>248850</v>
      </c>
      <c r="E30" s="2">
        <f t="shared" si="3"/>
        <v>248850</v>
      </c>
      <c r="F30" s="14">
        <f t="shared" si="0"/>
        <v>1</v>
      </c>
      <c r="G30" s="15">
        <f t="shared" si="2"/>
        <v>248850</v>
      </c>
      <c r="H30" s="13">
        <f t="shared" si="1"/>
        <v>0</v>
      </c>
      <c r="I30" s="12">
        <v>0</v>
      </c>
    </row>
    <row r="31" spans="1:9" ht="31.5" customHeight="1" x14ac:dyDescent="0.25">
      <c r="A31" s="3" t="s">
        <v>65</v>
      </c>
      <c r="B31" s="7" t="s">
        <v>66</v>
      </c>
      <c r="C31" s="5" t="s">
        <v>12</v>
      </c>
      <c r="D31" s="6">
        <v>100000</v>
      </c>
      <c r="E31" s="2">
        <f t="shared" si="3"/>
        <v>100000</v>
      </c>
      <c r="F31" s="14">
        <f t="shared" si="0"/>
        <v>1</v>
      </c>
      <c r="G31" s="15">
        <f t="shared" si="2"/>
        <v>100000</v>
      </c>
      <c r="H31" s="13">
        <f t="shared" si="1"/>
        <v>0</v>
      </c>
      <c r="I31" s="12">
        <v>0</v>
      </c>
    </row>
    <row r="32" spans="1:9" ht="31.5" customHeight="1" x14ac:dyDescent="0.25">
      <c r="A32" s="3" t="s">
        <v>67</v>
      </c>
      <c r="B32" s="7" t="s">
        <v>68</v>
      </c>
      <c r="C32" s="5" t="s">
        <v>12</v>
      </c>
      <c r="D32" s="6">
        <v>360000</v>
      </c>
      <c r="E32" s="2">
        <f t="shared" si="3"/>
        <v>360000</v>
      </c>
      <c r="F32" s="14">
        <f t="shared" si="0"/>
        <v>1</v>
      </c>
      <c r="G32" s="15">
        <f t="shared" si="2"/>
        <v>360000</v>
      </c>
      <c r="H32" s="13">
        <f t="shared" si="1"/>
        <v>0</v>
      </c>
      <c r="I32" s="12">
        <v>0</v>
      </c>
    </row>
    <row r="33" spans="1:9" ht="31.5" customHeight="1" x14ac:dyDescent="0.25">
      <c r="A33" s="3" t="s">
        <v>69</v>
      </c>
      <c r="B33" s="7" t="s">
        <v>70</v>
      </c>
      <c r="C33" s="5" t="s">
        <v>12</v>
      </c>
      <c r="D33" s="6">
        <v>277267.34999999998</v>
      </c>
      <c r="E33" s="2">
        <f t="shared" si="3"/>
        <v>277267.34999999998</v>
      </c>
      <c r="F33" s="14">
        <f t="shared" si="0"/>
        <v>1</v>
      </c>
      <c r="G33" s="15">
        <f t="shared" si="2"/>
        <v>277267.34999999998</v>
      </c>
      <c r="H33" s="13">
        <f t="shared" si="1"/>
        <v>0</v>
      </c>
      <c r="I33" s="12">
        <v>0</v>
      </c>
    </row>
    <row r="34" spans="1:9" ht="31.5" customHeight="1" x14ac:dyDescent="0.25">
      <c r="A34" s="3" t="s">
        <v>71</v>
      </c>
      <c r="B34" s="7" t="s">
        <v>72</v>
      </c>
      <c r="C34" s="5" t="s">
        <v>12</v>
      </c>
      <c r="D34" s="6">
        <v>2846020.8</v>
      </c>
      <c r="E34" s="2">
        <f t="shared" si="3"/>
        <v>2846020.8</v>
      </c>
      <c r="F34" s="14">
        <f t="shared" si="0"/>
        <v>1</v>
      </c>
      <c r="G34" s="15">
        <f t="shared" si="2"/>
        <v>2846020.8</v>
      </c>
      <c r="H34" s="13">
        <f t="shared" si="1"/>
        <v>0</v>
      </c>
      <c r="I34" s="12">
        <v>0</v>
      </c>
    </row>
    <row r="35" spans="1:9" ht="31.5" customHeight="1" x14ac:dyDescent="0.25">
      <c r="A35" s="3" t="s">
        <v>73</v>
      </c>
      <c r="B35" s="7" t="s">
        <v>74</v>
      </c>
      <c r="C35" s="5" t="s">
        <v>12</v>
      </c>
      <c r="D35" s="6">
        <v>288695.02</v>
      </c>
      <c r="E35" s="2">
        <f t="shared" si="3"/>
        <v>288695.02</v>
      </c>
      <c r="F35" s="14">
        <f t="shared" si="0"/>
        <v>1</v>
      </c>
      <c r="G35" s="15">
        <f t="shared" si="2"/>
        <v>288695.02</v>
      </c>
      <c r="H35" s="13">
        <f t="shared" si="1"/>
        <v>0</v>
      </c>
      <c r="I35" s="12">
        <v>0</v>
      </c>
    </row>
    <row r="36" spans="1:9" ht="31.5" customHeight="1" x14ac:dyDescent="0.25">
      <c r="A36" s="3" t="s">
        <v>75</v>
      </c>
      <c r="B36" s="7" t="s">
        <v>76</v>
      </c>
      <c r="C36" s="5" t="s">
        <v>12</v>
      </c>
      <c r="D36" s="6">
        <v>5042578.5599999996</v>
      </c>
      <c r="E36" s="2">
        <f t="shared" si="3"/>
        <v>5042578.5599999996</v>
      </c>
      <c r="F36" s="14">
        <f t="shared" si="0"/>
        <v>1</v>
      </c>
      <c r="G36" s="15">
        <f t="shared" si="2"/>
        <v>5042578.5599999996</v>
      </c>
      <c r="H36" s="13">
        <f t="shared" si="1"/>
        <v>0</v>
      </c>
      <c r="I36" s="12">
        <v>0</v>
      </c>
    </row>
    <row r="37" spans="1:9" ht="31.5" customHeight="1" x14ac:dyDescent="0.25">
      <c r="A37" s="3" t="s">
        <v>77</v>
      </c>
      <c r="B37" s="7" t="s">
        <v>78</v>
      </c>
      <c r="C37" s="5" t="s">
        <v>12</v>
      </c>
      <c r="D37" s="6">
        <v>228000</v>
      </c>
      <c r="E37" s="2">
        <f t="shared" si="3"/>
        <v>228000</v>
      </c>
      <c r="F37" s="14">
        <f t="shared" si="0"/>
        <v>1</v>
      </c>
      <c r="G37" s="15">
        <f t="shared" si="2"/>
        <v>228000</v>
      </c>
      <c r="H37" s="13">
        <f t="shared" si="1"/>
        <v>0</v>
      </c>
      <c r="I37" s="12">
        <v>0</v>
      </c>
    </row>
    <row r="38" spans="1:9" ht="31.5" customHeight="1" x14ac:dyDescent="0.25">
      <c r="A38" s="3" t="s">
        <v>79</v>
      </c>
      <c r="B38" s="7" t="s">
        <v>80</v>
      </c>
      <c r="C38" s="5" t="s">
        <v>12</v>
      </c>
      <c r="D38" s="6">
        <v>2041302</v>
      </c>
      <c r="E38" s="2">
        <f t="shared" si="3"/>
        <v>2041302</v>
      </c>
      <c r="F38" s="14">
        <f t="shared" si="0"/>
        <v>1</v>
      </c>
      <c r="G38" s="15">
        <f t="shared" si="2"/>
        <v>2041302</v>
      </c>
      <c r="H38" s="13">
        <f t="shared" si="1"/>
        <v>0</v>
      </c>
      <c r="I38" s="12">
        <v>0</v>
      </c>
    </row>
    <row r="39" spans="1:9" ht="31.5" customHeight="1" x14ac:dyDescent="0.25">
      <c r="A39" s="3" t="s">
        <v>81</v>
      </c>
      <c r="B39" s="7" t="s">
        <v>82</v>
      </c>
      <c r="C39" s="5" t="s">
        <v>12</v>
      </c>
      <c r="D39" s="6">
        <v>135743.45000000001</v>
      </c>
      <c r="E39" s="2">
        <f t="shared" si="3"/>
        <v>135743.45000000001</v>
      </c>
      <c r="F39" s="14">
        <f t="shared" si="0"/>
        <v>1</v>
      </c>
      <c r="G39" s="15">
        <f t="shared" si="2"/>
        <v>135743.45000000001</v>
      </c>
      <c r="H39" s="13">
        <f t="shared" si="1"/>
        <v>0</v>
      </c>
      <c r="I39" s="12">
        <v>0</v>
      </c>
    </row>
    <row r="40" spans="1:9" ht="31.5" customHeight="1" x14ac:dyDescent="0.25">
      <c r="A40" s="3" t="s">
        <v>83</v>
      </c>
      <c r="B40" s="7" t="s">
        <v>84</v>
      </c>
      <c r="C40" s="5" t="s">
        <v>12</v>
      </c>
      <c r="D40" s="6">
        <v>1326000</v>
      </c>
      <c r="E40" s="2">
        <f t="shared" si="3"/>
        <v>1326000</v>
      </c>
      <c r="F40" s="14">
        <f t="shared" si="0"/>
        <v>1</v>
      </c>
      <c r="G40" s="15">
        <f t="shared" si="2"/>
        <v>1326000</v>
      </c>
      <c r="H40" s="13">
        <f t="shared" si="1"/>
        <v>0</v>
      </c>
      <c r="I40" s="12">
        <v>0</v>
      </c>
    </row>
    <row r="41" spans="1:9" ht="31.5" customHeight="1" x14ac:dyDescent="0.25">
      <c r="A41" s="3" t="s">
        <v>85</v>
      </c>
      <c r="B41" s="7" t="s">
        <v>86</v>
      </c>
      <c r="C41" s="5" t="s">
        <v>12</v>
      </c>
      <c r="D41" s="6">
        <v>54720</v>
      </c>
      <c r="E41" s="2">
        <f t="shared" si="3"/>
        <v>54720</v>
      </c>
      <c r="F41" s="14">
        <f t="shared" si="0"/>
        <v>1</v>
      </c>
      <c r="G41" s="15">
        <f t="shared" si="2"/>
        <v>54720</v>
      </c>
      <c r="H41" s="13">
        <f t="shared" si="1"/>
        <v>0</v>
      </c>
      <c r="I41" s="12">
        <v>0</v>
      </c>
    </row>
    <row r="42" spans="1:9" ht="31.5" customHeight="1" x14ac:dyDescent="0.25">
      <c r="A42" s="3" t="s">
        <v>87</v>
      </c>
      <c r="B42" s="7" t="s">
        <v>88</v>
      </c>
      <c r="C42" s="5" t="s">
        <v>12</v>
      </c>
      <c r="D42" s="6">
        <v>1049220</v>
      </c>
      <c r="E42" s="2">
        <f t="shared" si="3"/>
        <v>1049220</v>
      </c>
      <c r="F42" s="14">
        <f t="shared" si="0"/>
        <v>1</v>
      </c>
      <c r="G42" s="15">
        <f t="shared" si="2"/>
        <v>1049220</v>
      </c>
      <c r="H42" s="13">
        <f t="shared" si="1"/>
        <v>0</v>
      </c>
      <c r="I42" s="12">
        <v>0</v>
      </c>
    </row>
    <row r="43" spans="1:9" ht="31.5" customHeight="1" x14ac:dyDescent="0.25">
      <c r="A43" s="3" t="s">
        <v>89</v>
      </c>
      <c r="B43" s="7" t="s">
        <v>90</v>
      </c>
      <c r="C43" s="5" t="s">
        <v>12</v>
      </c>
      <c r="D43" s="6">
        <v>6421950</v>
      </c>
      <c r="E43" s="2">
        <f t="shared" si="3"/>
        <v>6421950</v>
      </c>
      <c r="F43" s="14">
        <f t="shared" si="0"/>
        <v>1</v>
      </c>
      <c r="G43" s="15">
        <f t="shared" si="2"/>
        <v>6421950</v>
      </c>
      <c r="H43" s="13">
        <f t="shared" si="1"/>
        <v>0</v>
      </c>
      <c r="I43" s="12">
        <v>0</v>
      </c>
    </row>
    <row r="44" spans="1:9" ht="31.5" customHeight="1" x14ac:dyDescent="0.25">
      <c r="A44" s="3" t="s">
        <v>91</v>
      </c>
      <c r="B44" s="7" t="s">
        <v>92</v>
      </c>
      <c r="C44" s="5" t="s">
        <v>12</v>
      </c>
      <c r="D44" s="6">
        <v>7883.77</v>
      </c>
      <c r="E44" s="2">
        <f t="shared" si="3"/>
        <v>7883.77</v>
      </c>
      <c r="F44" s="14">
        <f t="shared" si="0"/>
        <v>1</v>
      </c>
      <c r="G44" s="15">
        <f t="shared" si="2"/>
        <v>7883.77</v>
      </c>
      <c r="H44" s="13">
        <f t="shared" si="1"/>
        <v>0</v>
      </c>
      <c r="I44" s="12">
        <v>0</v>
      </c>
    </row>
    <row r="45" spans="1:9" ht="31.5" customHeight="1" x14ac:dyDescent="0.25">
      <c r="A45" s="3" t="s">
        <v>93</v>
      </c>
      <c r="B45" s="7" t="s">
        <v>94</v>
      </c>
      <c r="C45" s="5" t="s">
        <v>12</v>
      </c>
      <c r="D45" s="6">
        <v>38783.43</v>
      </c>
      <c r="E45" s="2">
        <f t="shared" si="3"/>
        <v>38783.43</v>
      </c>
      <c r="F45" s="14">
        <f t="shared" si="0"/>
        <v>1</v>
      </c>
      <c r="G45" s="15">
        <f t="shared" si="2"/>
        <v>38783.43</v>
      </c>
      <c r="H45" s="13">
        <f t="shared" si="1"/>
        <v>0</v>
      </c>
      <c r="I45" s="12">
        <v>0</v>
      </c>
    </row>
    <row r="46" spans="1:9" ht="31.5" customHeight="1" x14ac:dyDescent="0.25">
      <c r="A46" s="3" t="s">
        <v>95</v>
      </c>
      <c r="B46" s="7" t="s">
        <v>96</v>
      </c>
      <c r="C46" s="5" t="s">
        <v>12</v>
      </c>
      <c r="D46" s="6">
        <v>45739.05</v>
      </c>
      <c r="E46" s="2">
        <f t="shared" si="3"/>
        <v>45739.05</v>
      </c>
      <c r="F46" s="14">
        <f t="shared" si="0"/>
        <v>1</v>
      </c>
      <c r="G46" s="15">
        <f t="shared" si="2"/>
        <v>45739.05</v>
      </c>
      <c r="H46" s="13">
        <f t="shared" si="1"/>
        <v>0</v>
      </c>
      <c r="I46" s="12">
        <v>0</v>
      </c>
    </row>
    <row r="47" spans="1:9" ht="31.5" customHeight="1" x14ac:dyDescent="0.25">
      <c r="A47" s="3" t="s">
        <v>97</v>
      </c>
      <c r="B47" s="7" t="s">
        <v>98</v>
      </c>
      <c r="C47" s="5" t="s">
        <v>12</v>
      </c>
      <c r="D47" s="6">
        <v>37261.5</v>
      </c>
      <c r="E47" s="2">
        <f t="shared" si="3"/>
        <v>37261.5</v>
      </c>
      <c r="F47" s="14">
        <f t="shared" si="0"/>
        <v>1</v>
      </c>
      <c r="G47" s="15">
        <f t="shared" si="2"/>
        <v>37261.5</v>
      </c>
      <c r="H47" s="13">
        <f t="shared" si="1"/>
        <v>0</v>
      </c>
      <c r="I47" s="12">
        <v>0</v>
      </c>
    </row>
    <row r="48" spans="1:9" ht="31.5" customHeight="1" x14ac:dyDescent="0.25">
      <c r="A48" s="3" t="s">
        <v>99</v>
      </c>
      <c r="B48" s="7" t="s">
        <v>100</v>
      </c>
      <c r="C48" s="5" t="s">
        <v>12</v>
      </c>
      <c r="D48" s="6">
        <v>1385604.48</v>
      </c>
      <c r="E48" s="2">
        <f t="shared" si="3"/>
        <v>1385604.48</v>
      </c>
      <c r="F48" s="14">
        <f t="shared" si="0"/>
        <v>1</v>
      </c>
      <c r="G48" s="15">
        <f t="shared" si="2"/>
        <v>1385604.48</v>
      </c>
      <c r="H48" s="13">
        <f t="shared" si="1"/>
        <v>0</v>
      </c>
      <c r="I48" s="12">
        <v>0</v>
      </c>
    </row>
    <row r="49" spans="1:9" ht="31.5" customHeight="1" x14ac:dyDescent="0.25">
      <c r="A49" s="3" t="s">
        <v>101</v>
      </c>
      <c r="B49" s="7" t="s">
        <v>102</v>
      </c>
      <c r="C49" s="5" t="s">
        <v>12</v>
      </c>
      <c r="D49" s="6">
        <v>1906.83</v>
      </c>
      <c r="E49" s="2">
        <f t="shared" si="3"/>
        <v>1906.83</v>
      </c>
      <c r="F49" s="14">
        <f t="shared" si="0"/>
        <v>1</v>
      </c>
      <c r="G49" s="15">
        <f t="shared" si="2"/>
        <v>1906.83</v>
      </c>
      <c r="H49" s="13">
        <f t="shared" si="1"/>
        <v>0</v>
      </c>
      <c r="I49" s="12">
        <v>0</v>
      </c>
    </row>
    <row r="50" spans="1:9" ht="31.5" customHeight="1" x14ac:dyDescent="0.25">
      <c r="A50" s="3" t="s">
        <v>103</v>
      </c>
      <c r="B50" s="7" t="s">
        <v>104</v>
      </c>
      <c r="C50" s="5" t="s">
        <v>12</v>
      </c>
      <c r="D50" s="6">
        <v>21645.11</v>
      </c>
      <c r="E50" s="2">
        <f t="shared" si="3"/>
        <v>21645.11</v>
      </c>
      <c r="F50" s="14">
        <f t="shared" si="0"/>
        <v>1</v>
      </c>
      <c r="G50" s="15">
        <f t="shared" si="2"/>
        <v>21645.11</v>
      </c>
      <c r="H50" s="13">
        <f t="shared" si="1"/>
        <v>0</v>
      </c>
      <c r="I50" s="12">
        <v>0</v>
      </c>
    </row>
    <row r="51" spans="1:9" ht="31.5" customHeight="1" x14ac:dyDescent="0.25">
      <c r="A51" s="3" t="s">
        <v>105</v>
      </c>
      <c r="B51" s="7" t="s">
        <v>106</v>
      </c>
      <c r="C51" s="5" t="s">
        <v>12</v>
      </c>
      <c r="D51" s="6">
        <v>4347689.6500000004</v>
      </c>
      <c r="E51" s="2">
        <f t="shared" si="3"/>
        <v>4347689.6500000004</v>
      </c>
      <c r="F51" s="14">
        <f t="shared" si="0"/>
        <v>1</v>
      </c>
      <c r="G51" s="15">
        <f t="shared" si="2"/>
        <v>4347689.6500000004</v>
      </c>
      <c r="H51" s="13">
        <f t="shared" si="1"/>
        <v>0</v>
      </c>
      <c r="I51" s="12">
        <v>0</v>
      </c>
    </row>
    <row r="52" spans="1:9" ht="31.5" customHeight="1" x14ac:dyDescent="0.25">
      <c r="A52" s="3" t="s">
        <v>107</v>
      </c>
      <c r="B52" s="7" t="s">
        <v>108</v>
      </c>
      <c r="C52" s="5" t="s">
        <v>12</v>
      </c>
      <c r="D52" s="6">
        <v>3279179</v>
      </c>
      <c r="E52" s="2">
        <f t="shared" si="3"/>
        <v>3279179</v>
      </c>
      <c r="F52" s="14">
        <f t="shared" si="0"/>
        <v>1</v>
      </c>
      <c r="G52" s="15">
        <f t="shared" si="2"/>
        <v>3279179</v>
      </c>
      <c r="H52" s="13">
        <f t="shared" si="1"/>
        <v>0</v>
      </c>
      <c r="I52" s="12">
        <v>0</v>
      </c>
    </row>
    <row r="53" spans="1:9" ht="31.5" customHeight="1" x14ac:dyDescent="0.25">
      <c r="A53" s="3" t="s">
        <v>109</v>
      </c>
      <c r="B53" s="7" t="s">
        <v>110</v>
      </c>
      <c r="C53" s="5" t="s">
        <v>12</v>
      </c>
      <c r="D53" s="6">
        <v>33014.07</v>
      </c>
      <c r="E53" s="2">
        <f t="shared" si="3"/>
        <v>33014.07</v>
      </c>
      <c r="F53" s="14">
        <f t="shared" si="0"/>
        <v>1</v>
      </c>
      <c r="G53" s="15">
        <f t="shared" si="2"/>
        <v>33014.07</v>
      </c>
      <c r="H53" s="13">
        <f t="shared" si="1"/>
        <v>0</v>
      </c>
      <c r="I53" s="12">
        <v>0</v>
      </c>
    </row>
    <row r="54" spans="1:9" ht="31.5" customHeight="1" x14ac:dyDescent="0.25">
      <c r="A54" s="3" t="s">
        <v>111</v>
      </c>
      <c r="B54" s="7" t="s">
        <v>112</v>
      </c>
      <c r="C54" s="5" t="s">
        <v>12</v>
      </c>
      <c r="D54" s="6">
        <v>10000</v>
      </c>
      <c r="E54" s="2">
        <f t="shared" si="3"/>
        <v>10000</v>
      </c>
      <c r="F54" s="14">
        <f t="shared" si="0"/>
        <v>1</v>
      </c>
      <c r="G54" s="15">
        <f t="shared" si="2"/>
        <v>10000</v>
      </c>
      <c r="H54" s="13">
        <f t="shared" si="1"/>
        <v>0</v>
      </c>
      <c r="I54" s="12">
        <v>0</v>
      </c>
    </row>
    <row r="55" spans="1:9" ht="31.5" customHeight="1" x14ac:dyDescent="0.25">
      <c r="A55" s="3" t="s">
        <v>113</v>
      </c>
      <c r="B55" s="7" t="s">
        <v>114</v>
      </c>
      <c r="C55" s="5" t="s">
        <v>12</v>
      </c>
      <c r="D55" s="6">
        <v>39346.67</v>
      </c>
      <c r="E55" s="2">
        <f t="shared" si="3"/>
        <v>39346.67</v>
      </c>
      <c r="F55" s="14">
        <f t="shared" si="0"/>
        <v>1</v>
      </c>
      <c r="G55" s="15">
        <f t="shared" si="2"/>
        <v>39346.67</v>
      </c>
      <c r="H55" s="13">
        <f t="shared" si="1"/>
        <v>0</v>
      </c>
      <c r="I55" s="12">
        <v>0</v>
      </c>
    </row>
    <row r="56" spans="1:9" ht="31.5" customHeight="1" x14ac:dyDescent="0.25">
      <c r="A56" s="73" t="s">
        <v>115</v>
      </c>
      <c r="B56" s="74"/>
      <c r="C56" s="75"/>
      <c r="D56" s="17">
        <f>SUM(D4:D55)</f>
        <v>252597142.94</v>
      </c>
      <c r="E56" s="18">
        <f>SUM(E4:E55)</f>
        <v>195845330.71999997</v>
      </c>
      <c r="F56" s="19">
        <f>G56/E56</f>
        <v>0.65087823463223604</v>
      </c>
      <c r="G56" s="18">
        <f>SUM(G4:G55)</f>
        <v>127471463.12</v>
      </c>
      <c r="H56" s="20">
        <f>I56/E56</f>
        <v>0.34912176536776413</v>
      </c>
      <c r="I56" s="18">
        <f>SUM(I4:I55)</f>
        <v>68373867.599999994</v>
      </c>
    </row>
    <row r="58" spans="1:9" x14ac:dyDescent="0.25">
      <c r="E58" s="1"/>
      <c r="G58" s="1"/>
    </row>
    <row r="60" spans="1:9" x14ac:dyDescent="0.25">
      <c r="A60" s="67" t="s">
        <v>0</v>
      </c>
      <c r="B60" s="67" t="s">
        <v>1</v>
      </c>
      <c r="C60" s="72" t="s">
        <v>2</v>
      </c>
      <c r="D60" s="67" t="s">
        <v>3</v>
      </c>
      <c r="E60" s="72" t="s">
        <v>4</v>
      </c>
      <c r="F60" s="35" t="s">
        <v>5</v>
      </c>
      <c r="G60" s="35" t="s">
        <v>5</v>
      </c>
      <c r="H60" s="72" t="s">
        <v>6</v>
      </c>
      <c r="I60" s="72"/>
    </row>
    <row r="61" spans="1:9" x14ac:dyDescent="0.25">
      <c r="A61" s="68"/>
      <c r="B61" s="68"/>
      <c r="C61" s="72"/>
      <c r="D61" s="68"/>
      <c r="E61" s="72"/>
      <c r="F61" s="35" t="s">
        <v>7</v>
      </c>
      <c r="G61" s="35" t="s">
        <v>8</v>
      </c>
      <c r="H61" s="35" t="s">
        <v>7</v>
      </c>
      <c r="I61" s="35" t="s">
        <v>9</v>
      </c>
    </row>
    <row r="62" spans="1:9" ht="30" customHeight="1" x14ac:dyDescent="0.25">
      <c r="A62" s="3" t="s">
        <v>116</v>
      </c>
      <c r="B62" s="4" t="s">
        <v>117</v>
      </c>
      <c r="C62" s="5" t="s">
        <v>118</v>
      </c>
      <c r="D62" s="6">
        <v>2740931.76</v>
      </c>
      <c r="E62" s="2">
        <f>D62</f>
        <v>2740931.76</v>
      </c>
      <c r="F62" s="14">
        <f>G62/E62</f>
        <v>1</v>
      </c>
      <c r="G62" s="16">
        <f>E62-I62</f>
        <v>2740931.76</v>
      </c>
      <c r="H62" s="10">
        <f>100%-F62</f>
        <v>0</v>
      </c>
      <c r="I62" s="11">
        <v>0</v>
      </c>
    </row>
    <row r="63" spans="1:9" ht="30" customHeight="1" x14ac:dyDescent="0.25">
      <c r="A63" s="3" t="s">
        <v>119</v>
      </c>
      <c r="B63" s="4" t="s">
        <v>120</v>
      </c>
      <c r="C63" s="5" t="s">
        <v>118</v>
      </c>
      <c r="D63" s="6">
        <v>5703196.1699999999</v>
      </c>
      <c r="E63" s="2">
        <f>D63</f>
        <v>5703196.1699999999</v>
      </c>
      <c r="F63" s="14">
        <v>0.78949999999999998</v>
      </c>
      <c r="G63" s="16">
        <f t="shared" ref="G63:G75" si="4">E63-I63</f>
        <v>4771801.45</v>
      </c>
      <c r="H63" s="10">
        <f>1-F63</f>
        <v>0.21050000000000002</v>
      </c>
      <c r="I63" s="12">
        <v>931394.72</v>
      </c>
    </row>
    <row r="64" spans="1:9" ht="30" customHeight="1" x14ac:dyDescent="0.25">
      <c r="A64" s="3" t="s">
        <v>121</v>
      </c>
      <c r="B64" s="7" t="s">
        <v>122</v>
      </c>
      <c r="C64" s="5" t="s">
        <v>118</v>
      </c>
      <c r="D64" s="6">
        <v>1232933.6100000001</v>
      </c>
      <c r="E64" s="2">
        <f>D64</f>
        <v>1232933.6100000001</v>
      </c>
      <c r="F64" s="14">
        <f t="shared" ref="F64:F75" si="5">G64/E64</f>
        <v>1</v>
      </c>
      <c r="G64" s="16">
        <f t="shared" si="4"/>
        <v>1232933.6100000001</v>
      </c>
      <c r="H64" s="10">
        <f t="shared" ref="H64:H75" si="6">100%-F64</f>
        <v>0</v>
      </c>
      <c r="I64" s="12">
        <v>0</v>
      </c>
    </row>
    <row r="65" spans="1:9" ht="30" customHeight="1" x14ac:dyDescent="0.25">
      <c r="A65" s="3" t="s">
        <v>123</v>
      </c>
      <c r="B65" s="7" t="s">
        <v>34</v>
      </c>
      <c r="C65" s="5" t="s">
        <v>118</v>
      </c>
      <c r="D65" s="6">
        <v>11547391.539999999</v>
      </c>
      <c r="E65" s="2">
        <v>9615904.3000000007</v>
      </c>
      <c r="F65" s="14">
        <f t="shared" si="5"/>
        <v>0</v>
      </c>
      <c r="G65" s="16">
        <f t="shared" si="4"/>
        <v>0</v>
      </c>
      <c r="H65" s="10">
        <f t="shared" si="6"/>
        <v>1</v>
      </c>
      <c r="I65" s="12">
        <v>9615904.3000000007</v>
      </c>
    </row>
    <row r="66" spans="1:9" ht="30" customHeight="1" x14ac:dyDescent="0.25">
      <c r="A66" s="3" t="s">
        <v>124</v>
      </c>
      <c r="B66" s="7" t="s">
        <v>125</v>
      </c>
      <c r="C66" s="5" t="s">
        <v>118</v>
      </c>
      <c r="D66" s="6">
        <v>1509168</v>
      </c>
      <c r="E66" s="2">
        <f>D66</f>
        <v>1509168</v>
      </c>
      <c r="F66" s="14">
        <f t="shared" si="5"/>
        <v>1</v>
      </c>
      <c r="G66" s="16">
        <f t="shared" si="4"/>
        <v>1509168</v>
      </c>
      <c r="H66" s="10">
        <f t="shared" si="6"/>
        <v>0</v>
      </c>
      <c r="I66" s="12">
        <v>0</v>
      </c>
    </row>
    <row r="67" spans="1:9" ht="30" customHeight="1" x14ac:dyDescent="0.25">
      <c r="A67" s="3" t="s">
        <v>126</v>
      </c>
      <c r="B67" s="7" t="s">
        <v>127</v>
      </c>
      <c r="C67" s="5" t="s">
        <v>118</v>
      </c>
      <c r="D67" s="6">
        <v>11101713.359999999</v>
      </c>
      <c r="E67" s="2">
        <f>D67</f>
        <v>11101713.359999999</v>
      </c>
      <c r="F67" s="14">
        <f t="shared" si="5"/>
        <v>0</v>
      </c>
      <c r="G67" s="16">
        <f t="shared" si="4"/>
        <v>0</v>
      </c>
      <c r="H67" s="10">
        <f t="shared" si="6"/>
        <v>1</v>
      </c>
      <c r="I67" s="12">
        <v>11101713.359999999</v>
      </c>
    </row>
    <row r="68" spans="1:9" ht="30" customHeight="1" x14ac:dyDescent="0.25">
      <c r="A68" s="3" t="s">
        <v>128</v>
      </c>
      <c r="B68" s="7" t="s">
        <v>129</v>
      </c>
      <c r="C68" s="5" t="s">
        <v>118</v>
      </c>
      <c r="D68" s="6">
        <v>84133.01</v>
      </c>
      <c r="E68" s="2">
        <f>D68</f>
        <v>84133.01</v>
      </c>
      <c r="F68" s="14">
        <f t="shared" si="5"/>
        <v>1</v>
      </c>
      <c r="G68" s="16">
        <f t="shared" si="4"/>
        <v>84133.01</v>
      </c>
      <c r="H68" s="10">
        <f t="shared" si="6"/>
        <v>0</v>
      </c>
      <c r="I68" s="12">
        <v>0</v>
      </c>
    </row>
    <row r="69" spans="1:9" ht="30" customHeight="1" x14ac:dyDescent="0.25">
      <c r="A69" s="3" t="s">
        <v>130</v>
      </c>
      <c r="B69" s="7" t="s">
        <v>131</v>
      </c>
      <c r="C69" s="5" t="s">
        <v>118</v>
      </c>
      <c r="D69" s="6">
        <v>633064.03</v>
      </c>
      <c r="E69" s="2">
        <f>D69</f>
        <v>633064.03</v>
      </c>
      <c r="F69" s="14">
        <f t="shared" si="5"/>
        <v>1</v>
      </c>
      <c r="G69" s="16">
        <f t="shared" si="4"/>
        <v>633064.03</v>
      </c>
      <c r="H69" s="10">
        <f t="shared" si="6"/>
        <v>0</v>
      </c>
      <c r="I69" s="12">
        <v>0</v>
      </c>
    </row>
    <row r="70" spans="1:9" ht="30" customHeight="1" x14ac:dyDescent="0.25">
      <c r="A70" s="3" t="s">
        <v>132</v>
      </c>
      <c r="B70" s="7" t="s">
        <v>133</v>
      </c>
      <c r="C70" s="5" t="s">
        <v>118</v>
      </c>
      <c r="D70" s="6">
        <v>3018283.83</v>
      </c>
      <c r="E70" s="2">
        <v>664022.43999999994</v>
      </c>
      <c r="F70" s="14">
        <f t="shared" si="5"/>
        <v>0</v>
      </c>
      <c r="G70" s="16">
        <f t="shared" si="4"/>
        <v>0</v>
      </c>
      <c r="H70" s="10">
        <f t="shared" si="6"/>
        <v>1</v>
      </c>
      <c r="I70" s="12">
        <v>664022.43999999994</v>
      </c>
    </row>
    <row r="71" spans="1:9" ht="30" customHeight="1" x14ac:dyDescent="0.25">
      <c r="A71" s="3" t="s">
        <v>134</v>
      </c>
      <c r="B71" s="7" t="s">
        <v>135</v>
      </c>
      <c r="C71" s="5" t="s">
        <v>118</v>
      </c>
      <c r="D71" s="6">
        <v>5715064.6699999999</v>
      </c>
      <c r="E71" s="2">
        <v>1257314.23</v>
      </c>
      <c r="F71" s="14">
        <f t="shared" si="5"/>
        <v>0</v>
      </c>
      <c r="G71" s="16">
        <f t="shared" si="4"/>
        <v>0</v>
      </c>
      <c r="H71" s="10">
        <f t="shared" si="6"/>
        <v>1</v>
      </c>
      <c r="I71" s="12">
        <v>1257314.23</v>
      </c>
    </row>
    <row r="72" spans="1:9" ht="30" customHeight="1" x14ac:dyDescent="0.25">
      <c r="A72" s="3" t="s">
        <v>136</v>
      </c>
      <c r="B72" s="7" t="s">
        <v>137</v>
      </c>
      <c r="C72" s="5" t="s">
        <v>118</v>
      </c>
      <c r="D72" s="6">
        <v>1406558.2</v>
      </c>
      <c r="E72" s="2">
        <v>548557.69999999995</v>
      </c>
      <c r="F72" s="14">
        <f t="shared" si="5"/>
        <v>0</v>
      </c>
      <c r="G72" s="16">
        <f t="shared" si="4"/>
        <v>0</v>
      </c>
      <c r="H72" s="10">
        <f t="shared" si="6"/>
        <v>1</v>
      </c>
      <c r="I72" s="12">
        <v>548557.69999999995</v>
      </c>
    </row>
    <row r="73" spans="1:9" ht="30" customHeight="1" x14ac:dyDescent="0.25">
      <c r="A73" s="3" t="s">
        <v>71</v>
      </c>
      <c r="B73" s="7" t="s">
        <v>72</v>
      </c>
      <c r="C73" s="5" t="s">
        <v>118</v>
      </c>
      <c r="D73" s="6">
        <v>1740799.08</v>
      </c>
      <c r="E73" s="2">
        <f>D73</f>
        <v>1740799.08</v>
      </c>
      <c r="F73" s="14">
        <f t="shared" si="5"/>
        <v>0</v>
      </c>
      <c r="G73" s="16">
        <f t="shared" si="4"/>
        <v>0</v>
      </c>
      <c r="H73" s="10">
        <f t="shared" si="6"/>
        <v>1</v>
      </c>
      <c r="I73" s="12">
        <v>1740799.08</v>
      </c>
    </row>
    <row r="74" spans="1:9" ht="30" customHeight="1" x14ac:dyDescent="0.25">
      <c r="A74" s="3" t="s">
        <v>73</v>
      </c>
      <c r="B74" s="7" t="s">
        <v>74</v>
      </c>
      <c r="C74" s="5" t="s">
        <v>118</v>
      </c>
      <c r="D74" s="6">
        <v>6047.24</v>
      </c>
      <c r="E74" s="2">
        <v>6047.24</v>
      </c>
      <c r="F74" s="14">
        <f t="shared" si="5"/>
        <v>1</v>
      </c>
      <c r="G74" s="16">
        <f t="shared" si="4"/>
        <v>6047.24</v>
      </c>
      <c r="H74" s="10">
        <f t="shared" si="6"/>
        <v>0</v>
      </c>
      <c r="I74" s="12">
        <v>0</v>
      </c>
    </row>
    <row r="75" spans="1:9" ht="30" customHeight="1" x14ac:dyDescent="0.25">
      <c r="A75" s="3" t="s">
        <v>138</v>
      </c>
      <c r="B75" s="7" t="s">
        <v>139</v>
      </c>
      <c r="C75" s="5" t="s">
        <v>118</v>
      </c>
      <c r="D75" s="6">
        <v>70747.08</v>
      </c>
      <c r="E75" s="2">
        <f>D75</f>
        <v>70747.08</v>
      </c>
      <c r="F75" s="14">
        <f t="shared" si="5"/>
        <v>1</v>
      </c>
      <c r="G75" s="16">
        <f t="shared" si="4"/>
        <v>70747.08</v>
      </c>
      <c r="H75" s="10">
        <f t="shared" si="6"/>
        <v>0</v>
      </c>
      <c r="I75" s="12">
        <v>0</v>
      </c>
    </row>
    <row r="76" spans="1:9" ht="30" customHeight="1" x14ac:dyDescent="0.25">
      <c r="A76" s="73" t="s">
        <v>115</v>
      </c>
      <c r="B76" s="74"/>
      <c r="C76" s="75"/>
      <c r="D76" s="17">
        <f>SUM(D62:D75)</f>
        <v>46510031.579999998</v>
      </c>
      <c r="E76" s="18">
        <f>SUM(E62:E75)</f>
        <v>36908532.010000005</v>
      </c>
      <c r="F76" s="19">
        <f>G76/E76</f>
        <v>0.29935696648694748</v>
      </c>
      <c r="G76" s="18">
        <f>SUM(G62:G75)</f>
        <v>11048826.18</v>
      </c>
      <c r="H76" s="20">
        <f>I76/E76</f>
        <v>0.70064303351305257</v>
      </c>
      <c r="I76" s="18">
        <f>SUM(I62:I75)</f>
        <v>25859705.830000006</v>
      </c>
    </row>
    <row r="82" spans="3:9" x14ac:dyDescent="0.25">
      <c r="C82" s="76" t="s">
        <v>140</v>
      </c>
      <c r="D82" s="76"/>
      <c r="E82" s="76"/>
      <c r="F82" s="76"/>
      <c r="G82" s="76"/>
      <c r="H82" s="76"/>
      <c r="I82" s="76"/>
    </row>
    <row r="83" spans="3:9" x14ac:dyDescent="0.25">
      <c r="C83" s="70" t="s">
        <v>141</v>
      </c>
      <c r="D83" s="71"/>
      <c r="E83" s="36" t="s">
        <v>142</v>
      </c>
      <c r="F83" s="36" t="s">
        <v>143</v>
      </c>
      <c r="G83" s="69" t="s">
        <v>144</v>
      </c>
      <c r="H83" s="69"/>
      <c r="I83" s="69"/>
    </row>
    <row r="84" spans="3:9" x14ac:dyDescent="0.25">
      <c r="C84" s="87" t="s">
        <v>145</v>
      </c>
      <c r="D84" s="87"/>
      <c r="E84" s="21">
        <f>'VB (ACUM %) (2)'!E56</f>
        <v>195845330.71999997</v>
      </c>
      <c r="F84" s="21">
        <f>'VB (ACUM %) (2)'!G56</f>
        <v>127471463.12</v>
      </c>
      <c r="G84" s="26">
        <f>F84/E84</f>
        <v>0.65087823463223604</v>
      </c>
      <c r="H84" s="77" t="s">
        <v>146</v>
      </c>
      <c r="I84" s="77"/>
    </row>
    <row r="85" spans="3:9" x14ac:dyDescent="0.25">
      <c r="C85" s="88" t="s">
        <v>147</v>
      </c>
      <c r="D85" s="88"/>
      <c r="E85" s="22">
        <f>'VB (ACUM %) (2)'!E76</f>
        <v>36908532.010000005</v>
      </c>
      <c r="F85" s="22">
        <f>'VB (ACUM %) (2)'!G76</f>
        <v>11048826.18</v>
      </c>
      <c r="G85" s="24">
        <f>F85/E85</f>
        <v>0.29935696648694748</v>
      </c>
      <c r="H85" s="85" t="s">
        <v>148</v>
      </c>
      <c r="I85" s="85"/>
    </row>
    <row r="86" spans="3:9" x14ac:dyDescent="0.25">
      <c r="C86" s="89" t="s">
        <v>149</v>
      </c>
      <c r="D86" s="89"/>
      <c r="E86" s="23">
        <f>E84+E85</f>
        <v>232753862.72999996</v>
      </c>
      <c r="F86" s="23">
        <f>F84+F85</f>
        <v>138520289.30000001</v>
      </c>
      <c r="G86" s="25">
        <f>F86/E86</f>
        <v>0.59513637142377673</v>
      </c>
      <c r="H86" s="86" t="s">
        <v>150</v>
      </c>
      <c r="I86" s="86"/>
    </row>
    <row r="90" spans="3:9" x14ac:dyDescent="0.25">
      <c r="C90" s="81" t="s">
        <v>151</v>
      </c>
      <c r="D90" s="81"/>
      <c r="E90" s="81"/>
      <c r="F90" s="81"/>
      <c r="G90" s="81"/>
      <c r="H90" s="81"/>
      <c r="I90" s="81"/>
    </row>
    <row r="91" spans="3:9" x14ac:dyDescent="0.25">
      <c r="C91" s="82" t="s">
        <v>141</v>
      </c>
      <c r="D91" s="83"/>
      <c r="E91" s="33" t="s">
        <v>152</v>
      </c>
      <c r="F91" s="33" t="s">
        <v>143</v>
      </c>
      <c r="G91" s="84" t="s">
        <v>144</v>
      </c>
      <c r="H91" s="84"/>
      <c r="I91" s="84"/>
    </row>
    <row r="92" spans="3:9" x14ac:dyDescent="0.25">
      <c r="C92" s="78" t="s">
        <v>145</v>
      </c>
      <c r="D92" s="78"/>
      <c r="E92" s="27">
        <f>'VB (ACUM %) (2)'!D56</f>
        <v>252597142.94</v>
      </c>
      <c r="F92" s="27">
        <f>'VB (ACUM %) (2)'!G56</f>
        <v>127471463.12</v>
      </c>
      <c r="G92" s="28">
        <f>F92/E92</f>
        <v>0.50464332904303122</v>
      </c>
      <c r="H92" s="79" t="s">
        <v>146</v>
      </c>
      <c r="I92" s="79"/>
    </row>
    <row r="93" spans="3:9" x14ac:dyDescent="0.25">
      <c r="C93" s="78" t="s">
        <v>147</v>
      </c>
      <c r="D93" s="78"/>
      <c r="E93" s="27">
        <f>'VB (ACUM %) (2)'!D76</f>
        <v>46510031.579999998</v>
      </c>
      <c r="F93" s="27">
        <f>'VB (ACUM %) (2)'!G76</f>
        <v>11048826.18</v>
      </c>
      <c r="G93" s="28">
        <f>F93/E93</f>
        <v>0.23755791610236529</v>
      </c>
      <c r="H93" s="79" t="s">
        <v>148</v>
      </c>
      <c r="I93" s="79"/>
    </row>
    <row r="94" spans="3:9" x14ac:dyDescent="0.25">
      <c r="C94" s="78" t="s">
        <v>149</v>
      </c>
      <c r="D94" s="78"/>
      <c r="E94" s="27">
        <f>E92+E93</f>
        <v>299107174.51999998</v>
      </c>
      <c r="F94" s="27">
        <f>F92+F93</f>
        <v>138520289.30000001</v>
      </c>
      <c r="G94" s="28">
        <f>F94/E94</f>
        <v>0.46311255997885725</v>
      </c>
      <c r="H94" s="79" t="s">
        <v>150</v>
      </c>
      <c r="I94" s="79"/>
    </row>
  </sheetData>
  <mergeCells count="32">
    <mergeCell ref="C92:D92"/>
    <mergeCell ref="H92:I92"/>
    <mergeCell ref="C93:D93"/>
    <mergeCell ref="H93:I93"/>
    <mergeCell ref="C94:D94"/>
    <mergeCell ref="H94:I94"/>
    <mergeCell ref="C91:D91"/>
    <mergeCell ref="G91:I91"/>
    <mergeCell ref="H60:I60"/>
    <mergeCell ref="A76:C76"/>
    <mergeCell ref="C82:I82"/>
    <mergeCell ref="C83:D83"/>
    <mergeCell ref="G83:I83"/>
    <mergeCell ref="C84:D84"/>
    <mergeCell ref="H84:I84"/>
    <mergeCell ref="E60:E61"/>
    <mergeCell ref="C85:D85"/>
    <mergeCell ref="H85:I85"/>
    <mergeCell ref="C86:D86"/>
    <mergeCell ref="H86:I86"/>
    <mergeCell ref="C90:I90"/>
    <mergeCell ref="A56:C56"/>
    <mergeCell ref="A60:A61"/>
    <mergeCell ref="B60:B61"/>
    <mergeCell ref="C60:C61"/>
    <mergeCell ref="D60:D61"/>
    <mergeCell ref="H1:I1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Planilha1</vt:lpstr>
      <vt:lpstr>APS (ACUM %)</vt:lpstr>
      <vt:lpstr>Rascunho </vt:lpstr>
      <vt:lpstr>Planilha3</vt:lpstr>
      <vt:lpstr>VB (ACUM %) (2)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Santos Bellas</dc:creator>
  <cp:lastModifiedBy>Vinicius Vieira</cp:lastModifiedBy>
  <cp:revision/>
  <dcterms:created xsi:type="dcterms:W3CDTF">2018-11-23T11:03:50Z</dcterms:created>
  <dcterms:modified xsi:type="dcterms:W3CDTF">2021-07-07T18:04:28Z</dcterms:modified>
</cp:coreProperties>
</file>