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131"/>
  <workbookPr/>
  <mc:AlternateContent xmlns:mc="http://schemas.openxmlformats.org/markup-compatibility/2006">
    <mc:Choice Requires="x15">
      <x15ac:absPath xmlns:x15ac="http://schemas.microsoft.com/office/spreadsheetml/2010/11/ac" url="C:\Users\Vinicius Vieira\OneDrive\Área de Trabalho\"/>
    </mc:Choice>
  </mc:AlternateContent>
  <xr:revisionPtr revIDLastSave="0" documentId="13_ncr:1_{41DABCCD-634C-437F-A221-3001BEC8A04B}" xr6:coauthVersionLast="47" xr6:coauthVersionMax="47" xr10:uidLastSave="{00000000-0000-0000-0000-000000000000}"/>
  <bookViews>
    <workbookView xWindow="780" yWindow="0" windowWidth="19200" windowHeight="16200" xr2:uid="{00000000-000D-0000-FFFF-FFFF00000000}"/>
  </bookViews>
  <sheets>
    <sheet name="VB (ACUM %)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76" i="3" l="1"/>
  <c r="E56" i="3"/>
  <c r="G56" i="3" s="1"/>
  <c r="F56" i="3" s="1"/>
  <c r="H56" i="3" s="1"/>
  <c r="E55" i="3"/>
  <c r="G55" i="3" s="1"/>
  <c r="F55" i="3" s="1"/>
  <c r="H55" i="3" s="1"/>
  <c r="E54" i="3"/>
  <c r="G54" i="3" s="1"/>
  <c r="F54" i="3" s="1"/>
  <c r="H54" i="3" s="1"/>
  <c r="E53" i="3"/>
  <c r="G53" i="3" s="1"/>
  <c r="F53" i="3" s="1"/>
  <c r="H53" i="3" s="1"/>
  <c r="E52" i="3"/>
  <c r="G52" i="3" s="1"/>
  <c r="F52" i="3" s="1"/>
  <c r="H52" i="3" s="1"/>
  <c r="E51" i="3"/>
  <c r="G51" i="3" s="1"/>
  <c r="F51" i="3" s="1"/>
  <c r="H51" i="3" s="1"/>
  <c r="E50" i="3"/>
  <c r="E49" i="3"/>
  <c r="G49" i="3" s="1"/>
  <c r="F49" i="3" s="1"/>
  <c r="H49" i="3" s="1"/>
  <c r="E48" i="3"/>
  <c r="E47" i="3"/>
  <c r="G50" i="3"/>
  <c r="F50" i="3" s="1"/>
  <c r="H50" i="3" s="1"/>
  <c r="E46" i="3"/>
  <c r="G46" i="3" s="1"/>
  <c r="F46" i="3" s="1"/>
  <c r="H46" i="3" s="1"/>
  <c r="E45" i="3"/>
  <c r="E44" i="3"/>
  <c r="G44" i="3" s="1"/>
  <c r="F44" i="3" s="1"/>
  <c r="H44" i="3" s="1"/>
  <c r="E43" i="3"/>
  <c r="G43" i="3" s="1"/>
  <c r="F43" i="3" s="1"/>
  <c r="H43" i="3" s="1"/>
  <c r="E42" i="3"/>
  <c r="G42" i="3" s="1"/>
  <c r="F42" i="3" s="1"/>
  <c r="H42" i="3" s="1"/>
  <c r="E41" i="3"/>
  <c r="G41" i="3" s="1"/>
  <c r="F41" i="3" s="1"/>
  <c r="H41" i="3" s="1"/>
  <c r="E40" i="3"/>
  <c r="G40" i="3" s="1"/>
  <c r="F40" i="3" s="1"/>
  <c r="H40" i="3" s="1"/>
  <c r="E39" i="3"/>
  <c r="G39" i="3" s="1"/>
  <c r="F39" i="3" s="1"/>
  <c r="H39" i="3" s="1"/>
  <c r="E38" i="3"/>
  <c r="G38" i="3" s="1"/>
  <c r="F38" i="3" s="1"/>
  <c r="H38" i="3" s="1"/>
  <c r="E37" i="3"/>
  <c r="G37" i="3" s="1"/>
  <c r="F37" i="3" s="1"/>
  <c r="H37" i="3" s="1"/>
  <c r="E36" i="3"/>
  <c r="G36" i="3" s="1"/>
  <c r="F36" i="3" s="1"/>
  <c r="H36" i="3" s="1"/>
  <c r="E74" i="3"/>
  <c r="G74" i="3" s="1"/>
  <c r="F74" i="3" s="1"/>
  <c r="H74" i="3" s="1"/>
  <c r="E35" i="3"/>
  <c r="G35" i="3" s="1"/>
  <c r="F35" i="3" s="1"/>
  <c r="H35" i="3" s="1"/>
  <c r="E34" i="3"/>
  <c r="G34" i="3" s="1"/>
  <c r="F34" i="3" s="1"/>
  <c r="H34" i="3" s="1"/>
  <c r="E33" i="3"/>
  <c r="G33" i="3" s="1"/>
  <c r="F33" i="3" s="1"/>
  <c r="H33" i="3" s="1"/>
  <c r="G45" i="3"/>
  <c r="F45" i="3" s="1"/>
  <c r="H45" i="3" s="1"/>
  <c r="G47" i="3"/>
  <c r="F47" i="3" s="1"/>
  <c r="H47" i="3" s="1"/>
  <c r="G48" i="3"/>
  <c r="F48" i="3" s="1"/>
  <c r="H48" i="3" s="1"/>
  <c r="E32" i="3"/>
  <c r="G32" i="3" s="1"/>
  <c r="F32" i="3" s="1"/>
  <c r="H32" i="3" s="1"/>
  <c r="E31" i="3"/>
  <c r="E30" i="3"/>
  <c r="G30" i="3" s="1"/>
  <c r="F30" i="3" s="1"/>
  <c r="H30" i="3" s="1"/>
  <c r="E29" i="3"/>
  <c r="E28" i="3"/>
  <c r="G28" i="3" s="1"/>
  <c r="F28" i="3" s="1"/>
  <c r="H28" i="3" s="1"/>
  <c r="E27" i="3"/>
  <c r="G27" i="3" s="1"/>
  <c r="F27" i="3" s="1"/>
  <c r="H27" i="3" s="1"/>
  <c r="E26" i="3"/>
  <c r="G26" i="3" s="1"/>
  <c r="F26" i="3" s="1"/>
  <c r="H26" i="3" s="1"/>
  <c r="E25" i="3"/>
  <c r="G25" i="3" s="1"/>
  <c r="F25" i="3" s="1"/>
  <c r="H25" i="3" s="1"/>
  <c r="E24" i="3"/>
  <c r="G24" i="3" s="1"/>
  <c r="F24" i="3" s="1"/>
  <c r="H24" i="3" s="1"/>
  <c r="G76" i="3"/>
  <c r="F76" i="3" s="1"/>
  <c r="H76" i="3" s="1"/>
  <c r="G75" i="3"/>
  <c r="F75" i="3" s="1"/>
  <c r="H75" i="3" s="1"/>
  <c r="G73" i="3"/>
  <c r="F73" i="3" s="1"/>
  <c r="H73" i="3" s="1"/>
  <c r="E70" i="3"/>
  <c r="G70" i="3" s="1"/>
  <c r="F70" i="3" s="1"/>
  <c r="H70" i="3" s="1"/>
  <c r="E69" i="3"/>
  <c r="G69" i="3" s="1"/>
  <c r="F69" i="3" s="1"/>
  <c r="H69" i="3" s="1"/>
  <c r="E22" i="3"/>
  <c r="E21" i="3"/>
  <c r="G31" i="3"/>
  <c r="F31" i="3" s="1"/>
  <c r="H31" i="3" s="1"/>
  <c r="I57" i="3"/>
  <c r="D57" i="3"/>
  <c r="E68" i="3"/>
  <c r="G68" i="3" s="1"/>
  <c r="F68" i="3" s="1"/>
  <c r="H68" i="3" s="1"/>
  <c r="E19" i="3"/>
  <c r="E67" i="3"/>
  <c r="G67" i="3" s="1"/>
  <c r="F67" i="3" s="1"/>
  <c r="H67" i="3" s="1"/>
  <c r="E18" i="3"/>
  <c r="E17" i="3"/>
  <c r="G66" i="3"/>
  <c r="F66" i="3" s="1"/>
  <c r="H66" i="3" s="1"/>
  <c r="E16" i="3"/>
  <c r="E14" i="3"/>
  <c r="E13" i="3"/>
  <c r="E12" i="3"/>
  <c r="E8" i="3"/>
  <c r="G71" i="3"/>
  <c r="F71" i="3" s="1"/>
  <c r="H71" i="3" s="1"/>
  <c r="G72" i="3"/>
  <c r="F72" i="3" s="1"/>
  <c r="H72" i="3" s="1"/>
  <c r="E65" i="3"/>
  <c r="E64" i="3"/>
  <c r="E7" i="3"/>
  <c r="E6" i="3"/>
  <c r="E57" i="3" l="1"/>
  <c r="H57" i="3" s="1"/>
  <c r="G6" i="3" l="1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9" i="3"/>
  <c r="G64" i="3"/>
  <c r="G65" i="3"/>
  <c r="E63" i="3"/>
  <c r="G63" i="3" s="1"/>
  <c r="G5" i="3" l="1"/>
  <c r="G57" i="3" s="1"/>
  <c r="F57" i="3" s="1"/>
  <c r="D77" i="3" l="1"/>
  <c r="E94" i="3" s="1"/>
  <c r="E93" i="3"/>
  <c r="E95" i="3" l="1"/>
  <c r="F63" i="3"/>
  <c r="H63" i="3" s="1"/>
  <c r="H64" i="3"/>
  <c r="I77" i="3" s="1"/>
  <c r="F65" i="3"/>
  <c r="H65" i="3" s="1"/>
  <c r="E77" i="3" l="1"/>
  <c r="E86" i="3" s="1"/>
  <c r="G77" i="3"/>
  <c r="H77" i="3" l="1"/>
  <c r="F86" i="3"/>
  <c r="G86" i="3" s="1"/>
  <c r="F94" i="3"/>
  <c r="G94" i="3" s="1"/>
  <c r="F77" i="3"/>
  <c r="H15" i="3" l="1"/>
  <c r="H14" i="3"/>
  <c r="F13" i="3"/>
  <c r="H11" i="3"/>
  <c r="H13" i="3" l="1"/>
  <c r="F15" i="3"/>
  <c r="F11" i="3"/>
  <c r="F14" i="3"/>
  <c r="F23" i="3"/>
  <c r="H23" i="3" s="1"/>
  <c r="F19" i="3"/>
  <c r="H19" i="3" s="1"/>
  <c r="F12" i="3"/>
  <c r="H12" i="3" s="1"/>
  <c r="F10" i="3"/>
  <c r="H10" i="3" s="1"/>
  <c r="F9" i="3"/>
  <c r="H9" i="3" s="1"/>
  <c r="F6" i="3" l="1"/>
  <c r="H6" i="3" s="1"/>
  <c r="F21" i="3"/>
  <c r="H21" i="3" s="1"/>
  <c r="F17" i="3"/>
  <c r="H17" i="3" s="1"/>
  <c r="E85" i="3"/>
  <c r="E87" i="3" s="1"/>
  <c r="F7" i="3"/>
  <c r="H7" i="3" s="1"/>
  <c r="F5" i="3"/>
  <c r="H5" i="3" s="1"/>
  <c r="F16" i="3"/>
  <c r="H16" i="3" s="1"/>
  <c r="F22" i="3"/>
  <c r="H22" i="3" s="1"/>
  <c r="F18" i="3"/>
  <c r="H18" i="3" s="1"/>
  <c r="F8" i="3"/>
  <c r="H8" i="3" s="1"/>
  <c r="F29" i="3"/>
  <c r="H29" i="3" s="1"/>
  <c r="F20" i="3"/>
  <c r="H20" i="3" s="1"/>
  <c r="F85" i="3" l="1"/>
  <c r="G85" i="3" s="1"/>
  <c r="F93" i="3"/>
  <c r="F87" i="3" l="1"/>
  <c r="G87" i="3" s="1"/>
  <c r="F95" i="3"/>
  <c r="G95" i="3" s="1"/>
  <c r="G93" i="3"/>
</calcChain>
</file>

<file path=xl/sharedStrings.xml><?xml version="1.0" encoding="utf-8"?>
<sst xmlns="http://schemas.openxmlformats.org/spreadsheetml/2006/main" count="247" uniqueCount="154">
  <si>
    <t>ITEM</t>
  </si>
  <si>
    <t>DESCRIÇÃO</t>
  </si>
  <si>
    <t>FCM/FCO</t>
  </si>
  <si>
    <t xml:space="preserve"> Total - R$</t>
  </si>
  <si>
    <t>Executado</t>
  </si>
  <si>
    <t>Inexecução</t>
  </si>
  <si>
    <t>%</t>
  </si>
  <si>
    <t>R$</t>
  </si>
  <si>
    <t xml:space="preserve"> R$ </t>
  </si>
  <si>
    <t>1.2.5.3</t>
  </si>
  <si>
    <t>Recuperação de Passivos Ambientais</t>
  </si>
  <si>
    <t>FCO</t>
  </si>
  <si>
    <t>5.1.1.1</t>
  </si>
  <si>
    <t>Correções de Traçado (inclusive OAE's) - 4,7 km</t>
  </si>
  <si>
    <t>5.1.1.2</t>
  </si>
  <si>
    <t>Correções de Traçado (inclusive OAE's) - 2,7 km</t>
  </si>
  <si>
    <t>5.1.2.1</t>
  </si>
  <si>
    <t xml:space="preserve">Conclusão Variante de Madalena (km 195,5 ao km 201,0) </t>
  </si>
  <si>
    <t>5.1.2.2</t>
  </si>
  <si>
    <t>Variante de Jamapará - L = 5 km</t>
  </si>
  <si>
    <t>5.1.2.3</t>
  </si>
  <si>
    <t>Variante de Sapucaia - L = 6 km</t>
  </si>
  <si>
    <t>5.1.2.4</t>
  </si>
  <si>
    <t>Variante de Anta - L = 3 km</t>
  </si>
  <si>
    <t>5.1.4.1</t>
  </si>
  <si>
    <t>Melhoria de Acessos Existente - 16 acessos</t>
  </si>
  <si>
    <t>5.1.5.1</t>
  </si>
  <si>
    <t>Melhoria de Intercessões Existentes - km 154,8; km 182,4; km 235,2</t>
  </si>
  <si>
    <t>5.1.9</t>
  </si>
  <si>
    <t xml:space="preserve">Implantação de Trevos em Desnível, com Alças, em Pista Dupla - Parcial </t>
  </si>
  <si>
    <t>5.1.10</t>
  </si>
  <si>
    <t>Implantçaão de Trevos em Desnível, com Alças, em Pista Dupla - Completo - km 268,2; entre o km 278,0 e km 281,0, um acesso local; km 283,0 - entroncamento com o Contorno de Volta Redonda.</t>
  </si>
  <si>
    <t>5.1.14</t>
  </si>
  <si>
    <t>Execução de Passarelas sobre Pista Dupla</t>
  </si>
  <si>
    <t>5.1.17.1</t>
  </si>
  <si>
    <t>Implantação de barreiras de concreto - km 283,0 ao km 286,45</t>
  </si>
  <si>
    <t>5.1.18.1</t>
  </si>
  <si>
    <t>4 Pórticos</t>
  </si>
  <si>
    <t>5.2.1.1</t>
  </si>
  <si>
    <t>Duplicação - 12,3 km</t>
  </si>
  <si>
    <t>5.2.1.2</t>
  </si>
  <si>
    <t>Duplicação - 15,1 km</t>
  </si>
  <si>
    <t>5.2.2.1</t>
  </si>
  <si>
    <t>Execução de Terceiras Faixas - 0,8 km</t>
  </si>
  <si>
    <t>5.2.2.2</t>
  </si>
  <si>
    <t>Execução de Terceiras Faixas - 1,2 km</t>
  </si>
  <si>
    <t>5.2.2.3</t>
  </si>
  <si>
    <t xml:space="preserve">Execução de Terceiras Faixas - 13,9 km </t>
  </si>
  <si>
    <t>6.1.1.1</t>
  </si>
  <si>
    <t xml:space="preserve">Implantação das Edificações - CCO </t>
  </si>
  <si>
    <t>6.1.1.2</t>
  </si>
  <si>
    <t xml:space="preserve">Implantação de Edificações - Postos de Fiscalização </t>
  </si>
  <si>
    <t>6.1.2</t>
  </si>
  <si>
    <t>Implantação e Instalação dos Equipamentos e Sistemas</t>
  </si>
  <si>
    <t>6.2.1.A</t>
  </si>
  <si>
    <t>Implantçaão e Instalação dos Equipamentos e Sisteams - Administração Central - Conjunto de Equipamentos Gerais e de Informática</t>
  </si>
  <si>
    <t>6.2.1.B</t>
  </si>
  <si>
    <t>Equipamentos de Informática</t>
  </si>
  <si>
    <t>6.3.1.1</t>
  </si>
  <si>
    <t>Implantação e Instalação dos Equipamentos e Sistemas - Sistema de Detecção e Sensoriamento de Pista</t>
  </si>
  <si>
    <t>6.3.1.2</t>
  </si>
  <si>
    <t>Sistema de Painéis de Mensagens Variáveis - Fixos</t>
  </si>
  <si>
    <t>6.3.1.3</t>
  </si>
  <si>
    <t>Sistema de Painéis de Mensagens Variáveis - Móveis</t>
  </si>
  <si>
    <t>6.3.1.4</t>
  </si>
  <si>
    <t>Sistema de Sensoriamento Meteorológico</t>
  </si>
  <si>
    <t>6.3.1.5</t>
  </si>
  <si>
    <t>Sistema de Detecção de Altura</t>
  </si>
  <si>
    <t>6.3.1.6</t>
  </si>
  <si>
    <t xml:space="preserve">Sistema de Inspeção de Tráfego </t>
  </si>
  <si>
    <t>6.3.1.7</t>
  </si>
  <si>
    <t>Sistema de Circuito Fechado de TV - CFTV</t>
  </si>
  <si>
    <t>6.3.1.8</t>
  </si>
  <si>
    <t>Sistema de Controle de Velocidade</t>
  </si>
  <si>
    <t>6.4.1</t>
  </si>
  <si>
    <t xml:space="preserve">Sistemas de Arrecadação de Pedágio - Implantação das Edificações </t>
  </si>
  <si>
    <t>6.4.2.A</t>
  </si>
  <si>
    <t>Implantação e Instalação dos Equipamentos e Sistemas - Equipamentos da Praça de Pedágio - Central de Controle</t>
  </si>
  <si>
    <t>6.4.2.B</t>
  </si>
  <si>
    <t xml:space="preserve">Equipamentos da Praça de Pedágio - Sistema de Cobrança - implantação </t>
  </si>
  <si>
    <t>6.5.1.1</t>
  </si>
  <si>
    <t>Sistemas de Pesagem - Implantação das Edificações - Balança Fixa</t>
  </si>
  <si>
    <t>6.5.2.1.A</t>
  </si>
  <si>
    <t>Implantação e Instalação dos Equipamentos e Sistemas - Posto de Pesagem Fixa - Conjunto Completo de Balanças para Pesagem em Movimento + Sinalização Semafórica, informática</t>
  </si>
  <si>
    <t>6.5.2.1.B</t>
  </si>
  <si>
    <t>Implantação e Instalação dos Equipamentos e Sistemas - Posto de Pesagem Fixa - Veículo de Transporte de Equipe</t>
  </si>
  <si>
    <t>6.6.1.1.A</t>
  </si>
  <si>
    <t xml:space="preserve">Implantação e Instalação dos Equipamentos e Sistemas - Estação de Telecomunicações - Sistema Central </t>
  </si>
  <si>
    <t>6.6.1.1.B</t>
  </si>
  <si>
    <t>Implantação e Instalação dos Equipamentos e Sistemas - Estação de Telecomunicações - Fibra óptica</t>
  </si>
  <si>
    <t>6.6.1.3.A</t>
  </si>
  <si>
    <t>Implantação e Instalação dos Equipamentos e Sistemas - Sistema de Comunicação - Sistema Central</t>
  </si>
  <si>
    <t>6.6.1.3.B</t>
  </si>
  <si>
    <t>Implantação e Instalação dos Equipamentos e Sistemas - Sistema de Comunicação - Rádio Fixos</t>
  </si>
  <si>
    <t>6.6.1.3.C</t>
  </si>
  <si>
    <t>Implantação e Instalação dos Equipamentos e Sistemas - Sistema de Comunicação - Rádio Móveis</t>
  </si>
  <si>
    <t>6.6.1.3.D</t>
  </si>
  <si>
    <t>Implantação e Instalação dos Equipamentos e Sistemas - Sistema de Comunicação - Rádio Pórtateis</t>
  </si>
  <si>
    <t>6.6.1.3.E</t>
  </si>
  <si>
    <t>Implantação e Instalação dos Equipamentos e Sistemas - Sistema de Comunicação - Repetidoras</t>
  </si>
  <si>
    <t>6.6.1.4</t>
  </si>
  <si>
    <t xml:space="preserve">Implantação e Instalação dos Equipamentos e Sistemas - Sistema de Comunicação - Telefonia Operacional </t>
  </si>
  <si>
    <t>6.6.1.5</t>
  </si>
  <si>
    <t>Implantação e Instalação dos Equipamentos e Sistemas - Sistema de Comunicação - Fibra Óptica - Interligação CCO - Sede ANTT</t>
  </si>
  <si>
    <t>6.7.1</t>
  </si>
  <si>
    <t xml:space="preserve">Sistemas de Atendimento ao Usuário - Implantação das Edificações </t>
  </si>
  <si>
    <t>6.7.2.1</t>
  </si>
  <si>
    <t xml:space="preserve">Sistemas de Atendimento Emergengial - Implantação </t>
  </si>
  <si>
    <t>6.7.2.2</t>
  </si>
  <si>
    <t xml:space="preserve">Sistemas de Informações aos Usuários - Implantação </t>
  </si>
  <si>
    <t>6.7.2.3</t>
  </si>
  <si>
    <t>Sistemas de Reclamações e Sugestões - Implantação</t>
  </si>
  <si>
    <t>6.8.1</t>
  </si>
  <si>
    <t>Implantação e Instalação dos Equipamentos e Sistemas - Sistema de Guarda e Vigilância Patrimonial</t>
  </si>
  <si>
    <t>TOTAL</t>
  </si>
  <si>
    <t>1.2.5.4</t>
  </si>
  <si>
    <t>Recuperação de Passivos Ambientais Incorporados ao PER</t>
  </si>
  <si>
    <t>FCM</t>
  </si>
  <si>
    <t>5.1.1.3</t>
  </si>
  <si>
    <t>Correção de taçado (inclusive OAE's) - RE 2014</t>
  </si>
  <si>
    <t>5.1.1.4</t>
  </si>
  <si>
    <t>Correções de Traçado (inclusive OAE's) - RE 2016</t>
  </si>
  <si>
    <t>5.1.14.2</t>
  </si>
  <si>
    <t>5.1.19</t>
  </si>
  <si>
    <t>Melhorias Geométricas - Pontos Críticos (km 104)</t>
  </si>
  <si>
    <t>5.2.1.3</t>
  </si>
  <si>
    <t>Duplicação - Obras de Ampliação do Ponto Azul</t>
  </si>
  <si>
    <t>5.2.2.4</t>
  </si>
  <si>
    <t xml:space="preserve">Item 5.2.2.4 - Execução de Terceira Faixa </t>
  </si>
  <si>
    <t>5.2.2.5</t>
  </si>
  <si>
    <t xml:space="preserve">Item 5.2.2.5 - Execução de Terceira Faixa </t>
  </si>
  <si>
    <t>5.2.2.6</t>
  </si>
  <si>
    <t xml:space="preserve">Terceiras Faixas Jamapará </t>
  </si>
  <si>
    <t>5.2.2.7</t>
  </si>
  <si>
    <t>Terceiras Faixas Sapucaia</t>
  </si>
  <si>
    <t>5.2.2.8</t>
  </si>
  <si>
    <t>Terceiras Faixas Anta</t>
  </si>
  <si>
    <t>6.9.1</t>
  </si>
  <si>
    <t>Auisição de equipamentos e sistemas</t>
  </si>
  <si>
    <t>Fluxo de Caixa</t>
  </si>
  <si>
    <t xml:space="preserve">Valor Previsto </t>
  </si>
  <si>
    <t>Valor Executado</t>
  </si>
  <si>
    <t>% Acumulado - Nível de Execução</t>
  </si>
  <si>
    <t xml:space="preserve">FCO = </t>
  </si>
  <si>
    <t>Nível de Execução do FCO</t>
  </si>
  <si>
    <t>FCM =</t>
  </si>
  <si>
    <t>Nível de Execução do FCM</t>
  </si>
  <si>
    <t>FCO + FCM ( Investimento Total) =</t>
  </si>
  <si>
    <t>Nível de Execução Contratual</t>
  </si>
  <si>
    <t>Valor Total Contratual Executado até 25º Ano concessão</t>
  </si>
  <si>
    <t>Valor Previsto - 25</t>
  </si>
  <si>
    <t>Obras de Ampliação de Capacidade e Melhorias físicas e Operacionais</t>
  </si>
  <si>
    <t xml:space="preserve">Valor Executado até o 12º ano concessão </t>
  </si>
  <si>
    <t>Previsto acumulado ATÉ O 12º 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</si>
</sst>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 Narrow"/>
      <family val="2"/>
    </font>
    <font>
      <sz val="10"/>
      <color rgb="FF000000"/>
      <name val="Arial Narrow"/>
      <family val="2"/>
    </font>
    <font>
      <sz val="9"/>
      <color rgb="FF000000"/>
      <name val="Arial Narrow"/>
      <family val="2"/>
    </font>
    <font>
      <sz val="10"/>
      <color theme="1"/>
      <name val="Arial Narrow"/>
      <family val="2"/>
    </font>
    <font>
      <b/>
      <sz val="10"/>
      <color theme="0"/>
      <name val="Arial Narrow"/>
      <family val="2"/>
    </font>
    <font>
      <b/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6">
    <xf numFmtId="0" fontId="0" fillId="0" borderId="0" xfId="0"/>
    <xf numFmtId="4" fontId="0" fillId="0" borderId="0" xfId="0" applyNumberFormat="1"/>
    <xf numFmtId="4" fontId="3" fillId="4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justify" vertical="center" wrapText="1"/>
    </xf>
    <xf numFmtId="0" fontId="0" fillId="3" borderId="1" xfId="0" applyFill="1" applyBorder="1" applyAlignment="1">
      <alignment horizontal="center" vertical="center"/>
    </xf>
    <xf numFmtId="4" fontId="3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vertical="center" wrapText="1"/>
    </xf>
    <xf numFmtId="0" fontId="6" fillId="3" borderId="1" xfId="0" applyFont="1" applyFill="1" applyBorder="1" applyAlignment="1">
      <alignment horizontal="justify" vertical="center" wrapText="1"/>
    </xf>
    <xf numFmtId="10" fontId="3" fillId="7" borderId="1" xfId="0" applyNumberFormat="1" applyFont="1" applyFill="1" applyBorder="1" applyAlignment="1">
      <alignment horizontal="center" vertical="center"/>
    </xf>
    <xf numFmtId="4" fontId="5" fillId="7" borderId="1" xfId="0" applyNumberFormat="1" applyFont="1" applyFill="1" applyBorder="1" applyAlignment="1">
      <alignment horizontal="center" vertical="center"/>
    </xf>
    <xf numFmtId="4" fontId="4" fillId="7" borderId="1" xfId="0" applyNumberFormat="1" applyFont="1" applyFill="1" applyBorder="1" applyAlignment="1">
      <alignment horizontal="center" vertical="center"/>
    </xf>
    <xf numFmtId="10" fontId="4" fillId="7" borderId="1" xfId="0" applyNumberFormat="1" applyFont="1" applyFill="1" applyBorder="1" applyAlignment="1">
      <alignment horizontal="center" vertical="center"/>
    </xf>
    <xf numFmtId="10" fontId="3" fillId="6" borderId="1" xfId="1" applyNumberFormat="1" applyFont="1" applyFill="1" applyBorder="1" applyAlignment="1">
      <alignment horizontal="center" vertical="center"/>
    </xf>
    <xf numFmtId="4" fontId="4" fillId="6" borderId="1" xfId="0" applyNumberFormat="1" applyFont="1" applyFill="1" applyBorder="1" applyAlignment="1">
      <alignment horizontal="center" vertical="center"/>
    </xf>
    <xf numFmtId="4" fontId="3" fillId="6" borderId="1" xfId="0" applyNumberFormat="1" applyFont="1" applyFill="1" applyBorder="1" applyAlignment="1">
      <alignment horizontal="center" vertical="center"/>
    </xf>
    <xf numFmtId="4" fontId="7" fillId="8" borderId="1" xfId="0" applyNumberFormat="1" applyFont="1" applyFill="1" applyBorder="1" applyAlignment="1">
      <alignment horizontal="center" vertical="center" wrapText="1"/>
    </xf>
    <xf numFmtId="4" fontId="7" fillId="8" borderId="1" xfId="0" applyNumberFormat="1" applyFont="1" applyFill="1" applyBorder="1" applyAlignment="1">
      <alignment horizontal="center" vertical="center"/>
    </xf>
    <xf numFmtId="10" fontId="7" fillId="8" borderId="1" xfId="1" applyNumberFormat="1" applyFont="1" applyFill="1" applyBorder="1" applyAlignment="1">
      <alignment horizontal="center" vertical="center"/>
    </xf>
    <xf numFmtId="10" fontId="7" fillId="8" borderId="1" xfId="0" applyNumberFormat="1" applyFont="1" applyFill="1" applyBorder="1" applyAlignment="1">
      <alignment horizontal="center" vertical="center"/>
    </xf>
    <xf numFmtId="43" fontId="2" fillId="10" borderId="1" xfId="0" applyNumberFormat="1" applyFont="1" applyFill="1" applyBorder="1" applyAlignment="1">
      <alignment horizontal="center"/>
    </xf>
    <xf numFmtId="43" fontId="2" fillId="5" borderId="1" xfId="0" applyNumberFormat="1" applyFont="1" applyFill="1" applyBorder="1" applyAlignment="1">
      <alignment horizontal="center"/>
    </xf>
    <xf numFmtId="43" fontId="2" fillId="2" borderId="1" xfId="0" applyNumberFormat="1" applyFont="1" applyFill="1" applyBorder="1" applyAlignment="1">
      <alignment horizontal="center"/>
    </xf>
    <xf numFmtId="10" fontId="2" fillId="5" borderId="1" xfId="1" applyNumberFormat="1" applyFont="1" applyFill="1" applyBorder="1" applyAlignment="1">
      <alignment horizontal="center" vertical="center"/>
    </xf>
    <xf numFmtId="10" fontId="2" fillId="2" borderId="1" xfId="1" applyNumberFormat="1" applyFont="1" applyFill="1" applyBorder="1" applyAlignment="1">
      <alignment horizontal="center" vertical="center"/>
    </xf>
    <xf numFmtId="10" fontId="2" fillId="10" borderId="1" xfId="1" applyNumberFormat="1" applyFont="1" applyFill="1" applyBorder="1" applyAlignment="1">
      <alignment horizontal="center" vertical="center"/>
    </xf>
    <xf numFmtId="43" fontId="2" fillId="12" borderId="1" xfId="0" applyNumberFormat="1" applyFont="1" applyFill="1" applyBorder="1" applyAlignment="1">
      <alignment horizontal="center"/>
    </xf>
    <xf numFmtId="10" fontId="2" fillId="12" borderId="1" xfId="1" applyNumberFormat="1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center" vertical="center" wrapText="1"/>
    </xf>
    <xf numFmtId="0" fontId="8" fillId="11" borderId="1" xfId="0" applyFont="1" applyFill="1" applyBorder="1" applyAlignment="1">
      <alignment horizontal="center" vertical="center"/>
    </xf>
    <xf numFmtId="0" fontId="8" fillId="9" borderId="1" xfId="0" applyFont="1" applyFill="1" applyBorder="1" applyAlignment="1">
      <alignment horizontal="center" vertical="center"/>
    </xf>
    <xf numFmtId="0" fontId="7" fillId="8" borderId="3" xfId="0" applyFont="1" applyFill="1" applyBorder="1" applyAlignment="1">
      <alignment horizontal="center" vertical="center" wrapText="1"/>
    </xf>
    <xf numFmtId="0" fontId="8" fillId="9" borderId="1" xfId="0" applyFont="1" applyFill="1" applyBorder="1" applyAlignment="1">
      <alignment horizontal="center"/>
    </xf>
    <xf numFmtId="0" fontId="7" fillId="8" borderId="4" xfId="0" applyFont="1" applyFill="1" applyBorder="1" applyAlignment="1">
      <alignment horizontal="center" vertical="center" wrapText="1"/>
    </xf>
    <xf numFmtId="0" fontId="7" fillId="8" borderId="5" xfId="0" applyFont="1" applyFill="1" applyBorder="1" applyAlignment="1">
      <alignment horizontal="center" vertical="center" wrapText="1"/>
    </xf>
    <xf numFmtId="0" fontId="7" fillId="8" borderId="6" xfId="0" applyFont="1" applyFill="1" applyBorder="1" applyAlignment="1">
      <alignment horizontal="center" vertical="center" wrapText="1"/>
    </xf>
    <xf numFmtId="0" fontId="7" fillId="8" borderId="1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7" fillId="8" borderId="3" xfId="0" applyFont="1" applyFill="1" applyBorder="1" applyAlignment="1">
      <alignment horizontal="center" vertical="center" wrapText="1"/>
    </xf>
    <xf numFmtId="0" fontId="2" fillId="12" borderId="1" xfId="0" applyFont="1" applyFill="1" applyBorder="1" applyAlignment="1">
      <alignment horizontal="right"/>
    </xf>
    <xf numFmtId="0" fontId="2" fillId="12" borderId="1" xfId="0" applyFont="1" applyFill="1" applyBorder="1" applyAlignment="1">
      <alignment horizontal="left"/>
    </xf>
    <xf numFmtId="0" fontId="8" fillId="11" borderId="1" xfId="0" applyFont="1" applyFill="1" applyBorder="1" applyAlignment="1">
      <alignment horizontal="center"/>
    </xf>
    <xf numFmtId="0" fontId="8" fillId="11" borderId="4" xfId="0" applyFont="1" applyFill="1" applyBorder="1" applyAlignment="1">
      <alignment horizontal="center" vertical="center"/>
    </xf>
    <xf numFmtId="0" fontId="8" fillId="11" borderId="6" xfId="0" applyFont="1" applyFill="1" applyBorder="1" applyAlignment="1">
      <alignment horizontal="center" vertical="center"/>
    </xf>
    <xf numFmtId="0" fontId="8" fillId="11" borderId="1" xfId="0" applyFont="1" applyFill="1" applyBorder="1" applyAlignment="1">
      <alignment horizontal="center" vertical="center"/>
    </xf>
    <xf numFmtId="0" fontId="9" fillId="0" borderId="7" xfId="0" applyFont="1" applyBorder="1" applyAlignment="1">
      <alignment horizontal="center"/>
    </xf>
    <xf numFmtId="0" fontId="2" fillId="10" borderId="1" xfId="0" applyFont="1" applyFill="1" applyBorder="1" applyAlignment="1">
      <alignment horizontal="left"/>
    </xf>
    <xf numFmtId="0" fontId="2" fillId="5" borderId="1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left"/>
    </xf>
    <xf numFmtId="0" fontId="2" fillId="10" borderId="1" xfId="0" applyFont="1" applyFill="1" applyBorder="1" applyAlignment="1">
      <alignment horizontal="right"/>
    </xf>
    <xf numFmtId="0" fontId="2" fillId="5" borderId="1" xfId="0" applyFont="1" applyFill="1" applyBorder="1" applyAlignment="1">
      <alignment horizontal="right"/>
    </xf>
    <xf numFmtId="0" fontId="2" fillId="2" borderId="1" xfId="0" applyFont="1" applyFill="1" applyBorder="1" applyAlignment="1">
      <alignment horizontal="right"/>
    </xf>
    <xf numFmtId="0" fontId="8" fillId="9" borderId="1" xfId="0" applyFont="1" applyFill="1" applyBorder="1" applyAlignment="1">
      <alignment horizontal="center" vertical="center"/>
    </xf>
    <xf numFmtId="0" fontId="8" fillId="9" borderId="4" xfId="0" applyFont="1" applyFill="1" applyBorder="1" applyAlignment="1">
      <alignment horizontal="center" vertical="center"/>
    </xf>
    <xf numFmtId="0" fontId="8" fillId="9" borderId="6" xfId="0" applyFont="1" applyFill="1" applyBorder="1" applyAlignment="1">
      <alignment horizontal="center" vertical="center"/>
    </xf>
  </cellXfs>
  <cellStyles count="2">
    <cellStyle name="Normal" xfId="0" builtinId="0"/>
    <cellStyle name="Porcentagem" xfId="1" builtinId="5"/>
  </cellStyles>
  <dxfs count="0"/>
  <tableStyles count="0" defaultTableStyle="TableStyleMedium2" defaultPivotStyle="PivotStyleLight16"/>
  <colors>
    <mruColors>
      <color rgb="FFCCECFF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5"/>
  <sheetViews>
    <sheetView tabSelected="1" workbookViewId="0">
      <selection activeCell="D8" sqref="D8"/>
    </sheetView>
  </sheetViews>
  <sheetFormatPr defaultRowHeight="15" x14ac:dyDescent="0.25"/>
  <cols>
    <col min="1" max="1" width="16.140625" customWidth="1"/>
    <col min="2" max="2" width="77.7109375" customWidth="1"/>
    <col min="4" max="4" width="21.7109375" customWidth="1"/>
    <col min="5" max="9" width="23.5703125" customWidth="1"/>
  </cols>
  <sheetData>
    <row r="1" spans="1:9" ht="21" x14ac:dyDescent="0.35">
      <c r="A1" s="46" t="s">
        <v>151</v>
      </c>
      <c r="B1" s="46"/>
      <c r="C1" s="46"/>
      <c r="D1" s="46"/>
      <c r="E1" s="46"/>
      <c r="F1" s="46"/>
      <c r="G1" s="46"/>
      <c r="H1" s="46"/>
      <c r="I1" s="46"/>
    </row>
    <row r="2" spans="1:9" ht="15" customHeight="1" x14ac:dyDescent="0.25">
      <c r="A2" s="38" t="s">
        <v>0</v>
      </c>
      <c r="B2" s="38" t="s">
        <v>1</v>
      </c>
      <c r="C2" s="37" t="s">
        <v>2</v>
      </c>
      <c r="D2" s="38" t="s">
        <v>3</v>
      </c>
      <c r="E2" s="37" t="s">
        <v>153</v>
      </c>
      <c r="F2" s="29" t="s">
        <v>4</v>
      </c>
      <c r="G2" s="29" t="s">
        <v>4</v>
      </c>
      <c r="H2" s="37" t="s">
        <v>5</v>
      </c>
      <c r="I2" s="37"/>
    </row>
    <row r="3" spans="1:9" x14ac:dyDescent="0.25">
      <c r="A3" s="39"/>
      <c r="B3" s="39"/>
      <c r="C3" s="37"/>
      <c r="D3" s="39"/>
      <c r="E3" s="37"/>
      <c r="F3" s="29" t="s">
        <v>6</v>
      </c>
      <c r="G3" s="29" t="s">
        <v>7</v>
      </c>
      <c r="H3" s="29" t="s">
        <v>6</v>
      </c>
      <c r="I3" s="29" t="s">
        <v>8</v>
      </c>
    </row>
    <row r="4" spans="1:9" x14ac:dyDescent="0.25">
      <c r="A4" s="32"/>
      <c r="B4" s="32"/>
      <c r="C4" s="29"/>
      <c r="D4" s="32"/>
      <c r="E4" s="29"/>
      <c r="F4" s="29"/>
      <c r="G4" s="29"/>
      <c r="H4" s="29"/>
      <c r="I4" s="29"/>
    </row>
    <row r="5" spans="1:9" ht="31.5" customHeight="1" x14ac:dyDescent="0.25">
      <c r="A5" s="3" t="s">
        <v>9</v>
      </c>
      <c r="B5" s="4" t="s">
        <v>10</v>
      </c>
      <c r="C5" s="5" t="s">
        <v>11</v>
      </c>
      <c r="D5" s="6">
        <v>63402788.390000001</v>
      </c>
      <c r="E5" s="2">
        <v>63402788.390000001</v>
      </c>
      <c r="F5" s="14">
        <f t="shared" ref="F5:F16" si="0">G5/E5</f>
        <v>0.95170593064195674</v>
      </c>
      <c r="G5" s="15">
        <f>E5-I5</f>
        <v>60340809.730000004</v>
      </c>
      <c r="H5" s="13">
        <f t="shared" ref="H5:H16" si="1">100%-F5</f>
        <v>4.8294069358043257E-2</v>
      </c>
      <c r="I5" s="12">
        <v>3061978.66</v>
      </c>
    </row>
    <row r="6" spans="1:9" ht="31.5" customHeight="1" x14ac:dyDescent="0.25">
      <c r="A6" s="3" t="s">
        <v>12</v>
      </c>
      <c r="B6" s="4" t="s">
        <v>13</v>
      </c>
      <c r="C6" s="5" t="s">
        <v>11</v>
      </c>
      <c r="D6" s="6">
        <v>4609745.5999999996</v>
      </c>
      <c r="E6" s="2">
        <f>D6</f>
        <v>4609745.5999999996</v>
      </c>
      <c r="F6" s="14">
        <f t="shared" si="0"/>
        <v>0.48936170143532431</v>
      </c>
      <c r="G6" s="15">
        <f t="shared" ref="G6:G29" si="2">E6-I6</f>
        <v>2255832.9499999997</v>
      </c>
      <c r="H6" s="13">
        <f t="shared" si="1"/>
        <v>0.51063829856467569</v>
      </c>
      <c r="I6" s="12">
        <v>2353912.65</v>
      </c>
    </row>
    <row r="7" spans="1:9" ht="31.5" customHeight="1" x14ac:dyDescent="0.25">
      <c r="A7" s="3" t="s">
        <v>14</v>
      </c>
      <c r="B7" s="4" t="s">
        <v>15</v>
      </c>
      <c r="C7" s="5" t="s">
        <v>11</v>
      </c>
      <c r="D7" s="6">
        <v>1667354.77</v>
      </c>
      <c r="E7" s="2">
        <f>D7</f>
        <v>1667354.77</v>
      </c>
      <c r="F7" s="14">
        <f t="shared" si="0"/>
        <v>1</v>
      </c>
      <c r="G7" s="15">
        <f t="shared" si="2"/>
        <v>1667354.77</v>
      </c>
      <c r="H7" s="13">
        <f t="shared" si="1"/>
        <v>0</v>
      </c>
      <c r="I7" s="12">
        <v>0</v>
      </c>
    </row>
    <row r="8" spans="1:9" ht="31.5" customHeight="1" x14ac:dyDescent="0.25">
      <c r="A8" s="3" t="s">
        <v>16</v>
      </c>
      <c r="B8" s="4" t="s">
        <v>17</v>
      </c>
      <c r="C8" s="5" t="s">
        <v>11</v>
      </c>
      <c r="D8" s="6">
        <v>14373571.35</v>
      </c>
      <c r="E8" s="2">
        <f>D8</f>
        <v>14373571.35</v>
      </c>
      <c r="F8" s="14">
        <f t="shared" si="0"/>
        <v>1</v>
      </c>
      <c r="G8" s="15">
        <f t="shared" si="2"/>
        <v>14373571.35</v>
      </c>
      <c r="H8" s="13">
        <f t="shared" si="1"/>
        <v>0</v>
      </c>
      <c r="I8" s="12">
        <v>0</v>
      </c>
    </row>
    <row r="9" spans="1:9" ht="31.5" customHeight="1" x14ac:dyDescent="0.25">
      <c r="A9" s="3" t="s">
        <v>18</v>
      </c>
      <c r="B9" s="7" t="s">
        <v>19</v>
      </c>
      <c r="C9" s="5" t="s">
        <v>11</v>
      </c>
      <c r="D9" s="6">
        <v>13066883.050000001</v>
      </c>
      <c r="E9" s="2">
        <v>5096084.3899999997</v>
      </c>
      <c r="F9" s="14">
        <f t="shared" si="0"/>
        <v>0</v>
      </c>
      <c r="G9" s="15">
        <f t="shared" si="2"/>
        <v>0</v>
      </c>
      <c r="H9" s="13">
        <f t="shared" si="1"/>
        <v>1</v>
      </c>
      <c r="I9" s="12">
        <v>5096084.3899999997</v>
      </c>
    </row>
    <row r="10" spans="1:9" ht="31.5" customHeight="1" x14ac:dyDescent="0.25">
      <c r="A10" s="3" t="s">
        <v>20</v>
      </c>
      <c r="B10" s="7" t="s">
        <v>21</v>
      </c>
      <c r="C10" s="5" t="s">
        <v>11</v>
      </c>
      <c r="D10" s="6">
        <v>20021078</v>
      </c>
      <c r="E10" s="2">
        <v>7808220.4199999999</v>
      </c>
      <c r="F10" s="14">
        <f t="shared" si="0"/>
        <v>0</v>
      </c>
      <c r="G10" s="15">
        <f t="shared" si="2"/>
        <v>0</v>
      </c>
      <c r="H10" s="13">
        <f t="shared" si="1"/>
        <v>1</v>
      </c>
      <c r="I10" s="12">
        <v>7808220.4199999999</v>
      </c>
    </row>
    <row r="11" spans="1:9" ht="31.5" customHeight="1" x14ac:dyDescent="0.25">
      <c r="A11" s="3" t="s">
        <v>22</v>
      </c>
      <c r="B11" s="8" t="s">
        <v>23</v>
      </c>
      <c r="C11" s="5" t="s">
        <v>11</v>
      </c>
      <c r="D11" s="6">
        <v>10061500</v>
      </c>
      <c r="E11" s="2">
        <v>6539975</v>
      </c>
      <c r="F11" s="14">
        <f>G11/E11</f>
        <v>0</v>
      </c>
      <c r="G11" s="15">
        <f t="shared" si="2"/>
        <v>0</v>
      </c>
      <c r="H11" s="13">
        <f>I11/E11</f>
        <v>1</v>
      </c>
      <c r="I11" s="12">
        <v>6539975</v>
      </c>
    </row>
    <row r="12" spans="1:9" ht="31.5" customHeight="1" x14ac:dyDescent="0.25">
      <c r="A12" s="3" t="s">
        <v>24</v>
      </c>
      <c r="B12" s="9" t="s">
        <v>25</v>
      </c>
      <c r="C12" s="5" t="s">
        <v>11</v>
      </c>
      <c r="D12" s="6">
        <v>1117516</v>
      </c>
      <c r="E12" s="2">
        <f>D12</f>
        <v>1117516</v>
      </c>
      <c r="F12" s="14">
        <f t="shared" si="0"/>
        <v>1</v>
      </c>
      <c r="G12" s="15">
        <f t="shared" si="2"/>
        <v>1117516</v>
      </c>
      <c r="H12" s="13">
        <f t="shared" si="1"/>
        <v>0</v>
      </c>
      <c r="I12" s="12">
        <v>0</v>
      </c>
    </row>
    <row r="13" spans="1:9" ht="31.5" customHeight="1" x14ac:dyDescent="0.25">
      <c r="A13" s="3" t="s">
        <v>26</v>
      </c>
      <c r="B13" s="9" t="s">
        <v>27</v>
      </c>
      <c r="C13" s="5" t="s">
        <v>11</v>
      </c>
      <c r="D13" s="6">
        <v>997070</v>
      </c>
      <c r="E13" s="2">
        <f>D13</f>
        <v>997070</v>
      </c>
      <c r="F13" s="14">
        <f>G13/E13</f>
        <v>1</v>
      </c>
      <c r="G13" s="15">
        <f t="shared" si="2"/>
        <v>997070</v>
      </c>
      <c r="H13" s="13">
        <f>I13/E13</f>
        <v>0</v>
      </c>
      <c r="I13" s="12">
        <v>0</v>
      </c>
    </row>
    <row r="14" spans="1:9" ht="31.5" customHeight="1" x14ac:dyDescent="0.25">
      <c r="A14" s="3" t="s">
        <v>28</v>
      </c>
      <c r="B14" s="9" t="s">
        <v>29</v>
      </c>
      <c r="C14" s="5" t="s">
        <v>11</v>
      </c>
      <c r="D14" s="6">
        <v>2521248.2000000002</v>
      </c>
      <c r="E14" s="2">
        <f>D14</f>
        <v>2521248.2000000002</v>
      </c>
      <c r="F14" s="14">
        <f>G14/E14</f>
        <v>0</v>
      </c>
      <c r="G14" s="15">
        <f t="shared" si="2"/>
        <v>0</v>
      </c>
      <c r="H14" s="13">
        <f>I14/E14</f>
        <v>1</v>
      </c>
      <c r="I14" s="12">
        <v>2521248.2000000002</v>
      </c>
    </row>
    <row r="15" spans="1:9" ht="31.5" customHeight="1" x14ac:dyDescent="0.25">
      <c r="A15" s="3" t="s">
        <v>30</v>
      </c>
      <c r="B15" s="9" t="s">
        <v>31</v>
      </c>
      <c r="C15" s="5" t="s">
        <v>11</v>
      </c>
      <c r="D15" s="6">
        <v>6723328.5199999996</v>
      </c>
      <c r="E15" s="2">
        <v>5076113.03</v>
      </c>
      <c r="F15" s="14">
        <f>G15/E15</f>
        <v>0</v>
      </c>
      <c r="G15" s="15">
        <f t="shared" si="2"/>
        <v>0</v>
      </c>
      <c r="H15" s="13">
        <f>I15/E15</f>
        <v>1</v>
      </c>
      <c r="I15" s="12">
        <v>5076113.03</v>
      </c>
    </row>
    <row r="16" spans="1:9" ht="31.5" customHeight="1" x14ac:dyDescent="0.25">
      <c r="A16" s="3" t="s">
        <v>32</v>
      </c>
      <c r="B16" s="7" t="s">
        <v>33</v>
      </c>
      <c r="C16" s="5" t="s">
        <v>11</v>
      </c>
      <c r="D16" s="6">
        <v>3781872.3</v>
      </c>
      <c r="E16" s="2">
        <f>D16</f>
        <v>3781872.3</v>
      </c>
      <c r="F16" s="14">
        <f t="shared" si="0"/>
        <v>1</v>
      </c>
      <c r="G16" s="15">
        <f t="shared" si="2"/>
        <v>3781872.3</v>
      </c>
      <c r="H16" s="13">
        <f t="shared" si="1"/>
        <v>0</v>
      </c>
      <c r="I16" s="12">
        <v>0</v>
      </c>
    </row>
    <row r="17" spans="1:9" ht="31.5" customHeight="1" x14ac:dyDescent="0.25">
      <c r="A17" s="3" t="s">
        <v>34</v>
      </c>
      <c r="B17" s="7" t="s">
        <v>35</v>
      </c>
      <c r="C17" s="5" t="s">
        <v>11</v>
      </c>
      <c r="D17" s="6">
        <v>997218.82</v>
      </c>
      <c r="E17" s="2">
        <f>D17</f>
        <v>997218.82</v>
      </c>
      <c r="F17" s="14">
        <f t="shared" ref="F17:F29" si="3">G17/E17</f>
        <v>0</v>
      </c>
      <c r="G17" s="15">
        <f t="shared" si="2"/>
        <v>0</v>
      </c>
      <c r="H17" s="13">
        <f t="shared" ref="H17:H29" si="4">100%-F17</f>
        <v>1</v>
      </c>
      <c r="I17" s="12">
        <v>997218.82</v>
      </c>
    </row>
    <row r="18" spans="1:9" ht="31.5" customHeight="1" x14ac:dyDescent="0.25">
      <c r="A18" s="3" t="s">
        <v>36</v>
      </c>
      <c r="B18" s="7" t="s">
        <v>37</v>
      </c>
      <c r="C18" s="5" t="s">
        <v>11</v>
      </c>
      <c r="D18" s="6">
        <v>221247.48</v>
      </c>
      <c r="E18" s="2">
        <f>D18</f>
        <v>221247.48</v>
      </c>
      <c r="F18" s="14">
        <f t="shared" si="3"/>
        <v>1</v>
      </c>
      <c r="G18" s="15">
        <f t="shared" si="2"/>
        <v>221247.48</v>
      </c>
      <c r="H18" s="13">
        <f t="shared" si="4"/>
        <v>0</v>
      </c>
      <c r="I18" s="12">
        <v>0</v>
      </c>
    </row>
    <row r="19" spans="1:9" ht="31.5" customHeight="1" x14ac:dyDescent="0.25">
      <c r="A19" s="3" t="s">
        <v>38</v>
      </c>
      <c r="B19" s="7" t="s">
        <v>39</v>
      </c>
      <c r="C19" s="5" t="s">
        <v>11</v>
      </c>
      <c r="D19" s="6">
        <v>27287572.960000001</v>
      </c>
      <c r="E19" s="2">
        <f>D19</f>
        <v>27287572.960000001</v>
      </c>
      <c r="F19" s="14">
        <f t="shared" si="3"/>
        <v>0</v>
      </c>
      <c r="G19" s="15">
        <f t="shared" si="2"/>
        <v>0</v>
      </c>
      <c r="H19" s="13">
        <f t="shared" si="4"/>
        <v>1</v>
      </c>
      <c r="I19" s="12">
        <v>27287572.960000001</v>
      </c>
    </row>
    <row r="20" spans="1:9" ht="31.5" customHeight="1" x14ac:dyDescent="0.25">
      <c r="A20" s="3" t="s">
        <v>40</v>
      </c>
      <c r="B20" s="7" t="s">
        <v>41</v>
      </c>
      <c r="C20" s="5" t="s">
        <v>11</v>
      </c>
      <c r="D20" s="6">
        <v>33499378.18</v>
      </c>
      <c r="E20" s="2">
        <v>2099962.69</v>
      </c>
      <c r="F20" s="14">
        <f t="shared" si="3"/>
        <v>0</v>
      </c>
      <c r="G20" s="15">
        <f t="shared" si="2"/>
        <v>0</v>
      </c>
      <c r="H20" s="13">
        <f t="shared" si="4"/>
        <v>1</v>
      </c>
      <c r="I20" s="12">
        <v>2099962.69</v>
      </c>
    </row>
    <row r="21" spans="1:9" ht="31.5" customHeight="1" x14ac:dyDescent="0.25">
      <c r="A21" s="3" t="s">
        <v>42</v>
      </c>
      <c r="B21" s="7" t="s">
        <v>43</v>
      </c>
      <c r="C21" s="5" t="s">
        <v>11</v>
      </c>
      <c r="D21" s="6">
        <v>586936.26</v>
      </c>
      <c r="E21" s="2">
        <f>D21</f>
        <v>586936.26</v>
      </c>
      <c r="F21" s="14">
        <f t="shared" si="3"/>
        <v>1</v>
      </c>
      <c r="G21" s="15">
        <f t="shared" si="2"/>
        <v>586936.26</v>
      </c>
      <c r="H21" s="13">
        <f t="shared" si="4"/>
        <v>0</v>
      </c>
      <c r="I21" s="12">
        <v>0</v>
      </c>
    </row>
    <row r="22" spans="1:9" ht="31.5" customHeight="1" x14ac:dyDescent="0.25">
      <c r="A22" s="3" t="s">
        <v>44</v>
      </c>
      <c r="B22" s="7" t="s">
        <v>45</v>
      </c>
      <c r="C22" s="5" t="s">
        <v>11</v>
      </c>
      <c r="D22" s="6">
        <v>880404.39</v>
      </c>
      <c r="E22" s="2">
        <f>D22</f>
        <v>880404.39</v>
      </c>
      <c r="F22" s="14">
        <f t="shared" si="3"/>
        <v>1</v>
      </c>
      <c r="G22" s="15">
        <f t="shared" si="2"/>
        <v>880404.39</v>
      </c>
      <c r="H22" s="13">
        <f t="shared" si="4"/>
        <v>0</v>
      </c>
      <c r="I22" s="12">
        <v>0</v>
      </c>
    </row>
    <row r="23" spans="1:9" ht="31.5" customHeight="1" x14ac:dyDescent="0.25">
      <c r="A23" s="3" t="s">
        <v>46</v>
      </c>
      <c r="B23" s="7" t="s">
        <v>47</v>
      </c>
      <c r="C23" s="5" t="s">
        <v>11</v>
      </c>
      <c r="D23" s="6">
        <v>10198018</v>
      </c>
      <c r="E23" s="2">
        <v>10198018</v>
      </c>
      <c r="F23" s="14">
        <f t="shared" si="3"/>
        <v>0.4575827597087983</v>
      </c>
      <c r="G23" s="15">
        <f t="shared" si="2"/>
        <v>4666437.22</v>
      </c>
      <c r="H23" s="13">
        <f t="shared" si="4"/>
        <v>0.54241724029120175</v>
      </c>
      <c r="I23" s="12">
        <v>5531580.7800000003</v>
      </c>
    </row>
    <row r="24" spans="1:9" ht="31.5" customHeight="1" x14ac:dyDescent="0.25">
      <c r="A24" s="3" t="s">
        <v>48</v>
      </c>
      <c r="B24" s="7" t="s">
        <v>49</v>
      </c>
      <c r="C24" s="5" t="s">
        <v>11</v>
      </c>
      <c r="D24" s="6">
        <v>1145939.42</v>
      </c>
      <c r="E24" s="2">
        <f t="shared" ref="E24:E56" si="5">D24</f>
        <v>1145939.42</v>
      </c>
      <c r="F24" s="14">
        <f t="shared" ref="F24:F28" si="6">G24/E24</f>
        <v>1</v>
      </c>
      <c r="G24" s="15">
        <f t="shared" ref="G24:G28" si="7">E24-I24</f>
        <v>1145939.42</v>
      </c>
      <c r="H24" s="13">
        <f t="shared" ref="H24:H28" si="8">100%-F24</f>
        <v>0</v>
      </c>
      <c r="I24" s="12">
        <v>0</v>
      </c>
    </row>
    <row r="25" spans="1:9" ht="31.5" customHeight="1" x14ac:dyDescent="0.25">
      <c r="A25" s="3" t="s">
        <v>50</v>
      </c>
      <c r="B25" s="7" t="s">
        <v>51</v>
      </c>
      <c r="C25" s="5" t="s">
        <v>11</v>
      </c>
      <c r="D25" s="6">
        <v>229187.88</v>
      </c>
      <c r="E25" s="2">
        <f t="shared" si="5"/>
        <v>229187.88</v>
      </c>
      <c r="F25" s="14">
        <f t="shared" si="6"/>
        <v>1</v>
      </c>
      <c r="G25" s="15">
        <f t="shared" si="7"/>
        <v>229187.88</v>
      </c>
      <c r="H25" s="13">
        <f t="shared" si="8"/>
        <v>0</v>
      </c>
      <c r="I25" s="12">
        <v>0</v>
      </c>
    </row>
    <row r="26" spans="1:9" ht="31.5" customHeight="1" x14ac:dyDescent="0.25">
      <c r="A26" s="3" t="s">
        <v>52</v>
      </c>
      <c r="B26" s="7" t="s">
        <v>53</v>
      </c>
      <c r="C26" s="5" t="s">
        <v>11</v>
      </c>
      <c r="D26" s="6">
        <v>1993680</v>
      </c>
      <c r="E26" s="2">
        <f t="shared" si="5"/>
        <v>1993680</v>
      </c>
      <c r="F26" s="14">
        <f t="shared" si="6"/>
        <v>1</v>
      </c>
      <c r="G26" s="15">
        <f t="shared" si="7"/>
        <v>1993680</v>
      </c>
      <c r="H26" s="13">
        <f t="shared" si="8"/>
        <v>0</v>
      </c>
      <c r="I26" s="12">
        <v>0</v>
      </c>
    </row>
    <row r="27" spans="1:9" ht="31.5" customHeight="1" x14ac:dyDescent="0.25">
      <c r="A27" s="3" t="s">
        <v>54</v>
      </c>
      <c r="B27" s="7" t="s">
        <v>55</v>
      </c>
      <c r="C27" s="5" t="s">
        <v>11</v>
      </c>
      <c r="D27" s="6">
        <v>1006337.81</v>
      </c>
      <c r="E27" s="2">
        <f t="shared" si="5"/>
        <v>1006337.81</v>
      </c>
      <c r="F27" s="14">
        <f t="shared" si="6"/>
        <v>1</v>
      </c>
      <c r="G27" s="15">
        <f t="shared" si="7"/>
        <v>1006337.81</v>
      </c>
      <c r="H27" s="13">
        <f t="shared" si="8"/>
        <v>0</v>
      </c>
      <c r="I27" s="12">
        <v>0</v>
      </c>
    </row>
    <row r="28" spans="1:9" ht="31.5" customHeight="1" x14ac:dyDescent="0.25">
      <c r="A28" s="3" t="s">
        <v>56</v>
      </c>
      <c r="B28" s="7" t="s">
        <v>57</v>
      </c>
      <c r="C28" s="5" t="s">
        <v>11</v>
      </c>
      <c r="D28" s="6">
        <v>621782</v>
      </c>
      <c r="E28" s="2">
        <f t="shared" si="5"/>
        <v>621782</v>
      </c>
      <c r="F28" s="14">
        <f t="shared" si="6"/>
        <v>1</v>
      </c>
      <c r="G28" s="15">
        <f t="shared" si="7"/>
        <v>621782</v>
      </c>
      <c r="H28" s="13">
        <f t="shared" si="8"/>
        <v>0</v>
      </c>
      <c r="I28" s="12">
        <v>0</v>
      </c>
    </row>
    <row r="29" spans="1:9" ht="31.5" customHeight="1" x14ac:dyDescent="0.25">
      <c r="A29" s="3" t="s">
        <v>58</v>
      </c>
      <c r="B29" s="7" t="s">
        <v>59</v>
      </c>
      <c r="C29" s="5" t="s">
        <v>11</v>
      </c>
      <c r="D29" s="6">
        <v>100000</v>
      </c>
      <c r="E29" s="2">
        <f t="shared" si="5"/>
        <v>100000</v>
      </c>
      <c r="F29" s="14">
        <f t="shared" si="3"/>
        <v>1</v>
      </c>
      <c r="G29" s="15">
        <f t="shared" si="2"/>
        <v>100000</v>
      </c>
      <c r="H29" s="13">
        <f t="shared" si="4"/>
        <v>0</v>
      </c>
      <c r="I29" s="12">
        <v>0</v>
      </c>
    </row>
    <row r="30" spans="1:9" ht="31.5" customHeight="1" x14ac:dyDescent="0.25">
      <c r="A30" s="3" t="s">
        <v>60</v>
      </c>
      <c r="B30" s="7" t="s">
        <v>61</v>
      </c>
      <c r="C30" s="5" t="s">
        <v>11</v>
      </c>
      <c r="D30" s="6">
        <v>1817082.82</v>
      </c>
      <c r="E30" s="2">
        <f t="shared" si="5"/>
        <v>1817082.82</v>
      </c>
      <c r="F30" s="14">
        <f t="shared" ref="F30:F47" si="9">G30/E30</f>
        <v>1</v>
      </c>
      <c r="G30" s="15">
        <f t="shared" ref="G30:G47" si="10">E30-I30</f>
        <v>1817082.82</v>
      </c>
      <c r="H30" s="13">
        <f t="shared" ref="H30:H47" si="11">100%-F30</f>
        <v>0</v>
      </c>
      <c r="I30" s="12">
        <v>0</v>
      </c>
    </row>
    <row r="31" spans="1:9" ht="31.5" customHeight="1" x14ac:dyDescent="0.25">
      <c r="A31" s="3" t="s">
        <v>62</v>
      </c>
      <c r="B31" s="7" t="s">
        <v>63</v>
      </c>
      <c r="C31" s="5" t="s">
        <v>11</v>
      </c>
      <c r="D31" s="6">
        <v>248850</v>
      </c>
      <c r="E31" s="2">
        <f t="shared" si="5"/>
        <v>248850</v>
      </c>
      <c r="F31" s="14">
        <f t="shared" si="9"/>
        <v>1</v>
      </c>
      <c r="G31" s="15">
        <f t="shared" si="10"/>
        <v>248850</v>
      </c>
      <c r="H31" s="13">
        <f t="shared" si="11"/>
        <v>0</v>
      </c>
      <c r="I31" s="12">
        <v>0</v>
      </c>
    </row>
    <row r="32" spans="1:9" ht="31.5" customHeight="1" x14ac:dyDescent="0.25">
      <c r="A32" s="3" t="s">
        <v>64</v>
      </c>
      <c r="B32" s="7" t="s">
        <v>65</v>
      </c>
      <c r="C32" s="5" t="s">
        <v>11</v>
      </c>
      <c r="D32" s="6">
        <v>100000</v>
      </c>
      <c r="E32" s="2">
        <f t="shared" si="5"/>
        <v>100000</v>
      </c>
      <c r="F32" s="14">
        <f t="shared" si="9"/>
        <v>1</v>
      </c>
      <c r="G32" s="15">
        <f t="shared" si="10"/>
        <v>100000</v>
      </c>
      <c r="H32" s="13">
        <f t="shared" si="11"/>
        <v>0</v>
      </c>
      <c r="I32" s="12">
        <v>0</v>
      </c>
    </row>
    <row r="33" spans="1:9" ht="31.5" customHeight="1" x14ac:dyDescent="0.25">
      <c r="A33" s="3" t="s">
        <v>66</v>
      </c>
      <c r="B33" s="7" t="s">
        <v>67</v>
      </c>
      <c r="C33" s="5" t="s">
        <v>11</v>
      </c>
      <c r="D33" s="6">
        <v>360000</v>
      </c>
      <c r="E33" s="2">
        <f t="shared" si="5"/>
        <v>360000</v>
      </c>
      <c r="F33" s="14">
        <f t="shared" si="9"/>
        <v>1</v>
      </c>
      <c r="G33" s="15">
        <f t="shared" si="10"/>
        <v>360000</v>
      </c>
      <c r="H33" s="13">
        <f t="shared" si="11"/>
        <v>0</v>
      </c>
      <c r="I33" s="12">
        <v>0</v>
      </c>
    </row>
    <row r="34" spans="1:9" ht="31.5" customHeight="1" x14ac:dyDescent="0.25">
      <c r="A34" s="3" t="s">
        <v>68</v>
      </c>
      <c r="B34" s="7" t="s">
        <v>69</v>
      </c>
      <c r="C34" s="5" t="s">
        <v>11</v>
      </c>
      <c r="D34" s="6">
        <v>277267.34999999998</v>
      </c>
      <c r="E34" s="2">
        <f t="shared" si="5"/>
        <v>277267.34999999998</v>
      </c>
      <c r="F34" s="14">
        <f t="shared" si="9"/>
        <v>1</v>
      </c>
      <c r="G34" s="15">
        <f t="shared" si="10"/>
        <v>277267.34999999998</v>
      </c>
      <c r="H34" s="13">
        <f t="shared" si="11"/>
        <v>0</v>
      </c>
      <c r="I34" s="12">
        <v>0</v>
      </c>
    </row>
    <row r="35" spans="1:9" ht="31.5" customHeight="1" x14ac:dyDescent="0.25">
      <c r="A35" s="3" t="s">
        <v>70</v>
      </c>
      <c r="B35" s="7" t="s">
        <v>71</v>
      </c>
      <c r="C35" s="5" t="s">
        <v>11</v>
      </c>
      <c r="D35" s="6">
        <v>2846020.8</v>
      </c>
      <c r="E35" s="2">
        <f t="shared" si="5"/>
        <v>2846020.8</v>
      </c>
      <c r="F35" s="14">
        <f t="shared" si="9"/>
        <v>1</v>
      </c>
      <c r="G35" s="15">
        <f t="shared" si="10"/>
        <v>2846020.8</v>
      </c>
      <c r="H35" s="13">
        <f t="shared" si="11"/>
        <v>0</v>
      </c>
      <c r="I35" s="12">
        <v>0</v>
      </c>
    </row>
    <row r="36" spans="1:9" ht="31.5" customHeight="1" x14ac:dyDescent="0.25">
      <c r="A36" s="3" t="s">
        <v>72</v>
      </c>
      <c r="B36" s="7" t="s">
        <v>73</v>
      </c>
      <c r="C36" s="5" t="s">
        <v>11</v>
      </c>
      <c r="D36" s="6">
        <v>288695.02</v>
      </c>
      <c r="E36" s="2">
        <f t="shared" si="5"/>
        <v>288695.02</v>
      </c>
      <c r="F36" s="14">
        <f t="shared" si="9"/>
        <v>1</v>
      </c>
      <c r="G36" s="15">
        <f t="shared" si="10"/>
        <v>288695.02</v>
      </c>
      <c r="H36" s="13">
        <f t="shared" si="11"/>
        <v>0</v>
      </c>
      <c r="I36" s="12">
        <v>0</v>
      </c>
    </row>
    <row r="37" spans="1:9" ht="31.5" customHeight="1" x14ac:dyDescent="0.25">
      <c r="A37" s="3" t="s">
        <v>74</v>
      </c>
      <c r="B37" s="7" t="s">
        <v>75</v>
      </c>
      <c r="C37" s="5" t="s">
        <v>11</v>
      </c>
      <c r="D37" s="6">
        <v>5042578.5599999996</v>
      </c>
      <c r="E37" s="2">
        <f t="shared" si="5"/>
        <v>5042578.5599999996</v>
      </c>
      <c r="F37" s="14">
        <f t="shared" si="9"/>
        <v>1</v>
      </c>
      <c r="G37" s="15">
        <f t="shared" si="10"/>
        <v>5042578.5599999996</v>
      </c>
      <c r="H37" s="13">
        <f t="shared" si="11"/>
        <v>0</v>
      </c>
      <c r="I37" s="12">
        <v>0</v>
      </c>
    </row>
    <row r="38" spans="1:9" ht="31.5" customHeight="1" x14ac:dyDescent="0.25">
      <c r="A38" s="3" t="s">
        <v>76</v>
      </c>
      <c r="B38" s="7" t="s">
        <v>77</v>
      </c>
      <c r="C38" s="5" t="s">
        <v>11</v>
      </c>
      <c r="D38" s="6">
        <v>228000</v>
      </c>
      <c r="E38" s="2">
        <f t="shared" si="5"/>
        <v>228000</v>
      </c>
      <c r="F38" s="14">
        <f t="shared" ref="F38:F41" si="12">G38/E38</f>
        <v>1</v>
      </c>
      <c r="G38" s="15">
        <f t="shared" ref="G38:G41" si="13">E38-I38</f>
        <v>228000</v>
      </c>
      <c r="H38" s="13">
        <f t="shared" ref="H38:H41" si="14">100%-F38</f>
        <v>0</v>
      </c>
      <c r="I38" s="12">
        <v>0</v>
      </c>
    </row>
    <row r="39" spans="1:9" ht="31.5" customHeight="1" x14ac:dyDescent="0.25">
      <c r="A39" s="3" t="s">
        <v>78</v>
      </c>
      <c r="B39" s="7" t="s">
        <v>79</v>
      </c>
      <c r="C39" s="5" t="s">
        <v>11</v>
      </c>
      <c r="D39" s="6">
        <v>2041302</v>
      </c>
      <c r="E39" s="2">
        <f t="shared" si="5"/>
        <v>2041302</v>
      </c>
      <c r="F39" s="14">
        <f t="shared" si="12"/>
        <v>1</v>
      </c>
      <c r="G39" s="15">
        <f t="shared" si="13"/>
        <v>2041302</v>
      </c>
      <c r="H39" s="13">
        <f t="shared" si="14"/>
        <v>0</v>
      </c>
      <c r="I39" s="12">
        <v>0</v>
      </c>
    </row>
    <row r="40" spans="1:9" ht="31.5" customHeight="1" x14ac:dyDescent="0.25">
      <c r="A40" s="3" t="s">
        <v>80</v>
      </c>
      <c r="B40" s="7" t="s">
        <v>81</v>
      </c>
      <c r="C40" s="5" t="s">
        <v>11</v>
      </c>
      <c r="D40" s="6">
        <v>135743.45000000001</v>
      </c>
      <c r="E40" s="2">
        <f t="shared" si="5"/>
        <v>135743.45000000001</v>
      </c>
      <c r="F40" s="14">
        <f t="shared" si="12"/>
        <v>1</v>
      </c>
      <c r="G40" s="15">
        <f t="shared" si="13"/>
        <v>135743.45000000001</v>
      </c>
      <c r="H40" s="13">
        <f t="shared" si="14"/>
        <v>0</v>
      </c>
      <c r="I40" s="12">
        <v>0</v>
      </c>
    </row>
    <row r="41" spans="1:9" ht="31.5" customHeight="1" x14ac:dyDescent="0.25">
      <c r="A41" s="3" t="s">
        <v>82</v>
      </c>
      <c r="B41" s="7" t="s">
        <v>83</v>
      </c>
      <c r="C41" s="5" t="s">
        <v>11</v>
      </c>
      <c r="D41" s="6">
        <v>1326000</v>
      </c>
      <c r="E41" s="2">
        <f t="shared" si="5"/>
        <v>1326000</v>
      </c>
      <c r="F41" s="14">
        <f t="shared" si="12"/>
        <v>1</v>
      </c>
      <c r="G41" s="15">
        <f t="shared" si="13"/>
        <v>1326000</v>
      </c>
      <c r="H41" s="13">
        <f t="shared" si="14"/>
        <v>0</v>
      </c>
      <c r="I41" s="12">
        <v>0</v>
      </c>
    </row>
    <row r="42" spans="1:9" ht="31.5" customHeight="1" x14ac:dyDescent="0.25">
      <c r="A42" s="3" t="s">
        <v>84</v>
      </c>
      <c r="B42" s="7" t="s">
        <v>85</v>
      </c>
      <c r="C42" s="5" t="s">
        <v>11</v>
      </c>
      <c r="D42" s="6">
        <v>54720</v>
      </c>
      <c r="E42" s="2">
        <f t="shared" si="5"/>
        <v>54720</v>
      </c>
      <c r="F42" s="14">
        <f t="shared" ref="F42:F45" si="15">G42/E42</f>
        <v>1</v>
      </c>
      <c r="G42" s="15">
        <f t="shared" ref="G42:G45" si="16">E42-I42</f>
        <v>54720</v>
      </c>
      <c r="H42" s="13">
        <f t="shared" ref="H42:H45" si="17">100%-F42</f>
        <v>0</v>
      </c>
      <c r="I42" s="12">
        <v>0</v>
      </c>
    </row>
    <row r="43" spans="1:9" ht="31.5" customHeight="1" x14ac:dyDescent="0.25">
      <c r="A43" s="3" t="s">
        <v>86</v>
      </c>
      <c r="B43" s="7" t="s">
        <v>87</v>
      </c>
      <c r="C43" s="5" t="s">
        <v>11</v>
      </c>
      <c r="D43" s="6">
        <v>1049220</v>
      </c>
      <c r="E43" s="2">
        <f t="shared" si="5"/>
        <v>1049220</v>
      </c>
      <c r="F43" s="14">
        <f t="shared" si="15"/>
        <v>1</v>
      </c>
      <c r="G43" s="15">
        <f t="shared" si="16"/>
        <v>1049220</v>
      </c>
      <c r="H43" s="13">
        <f t="shared" si="17"/>
        <v>0</v>
      </c>
      <c r="I43" s="12">
        <v>0</v>
      </c>
    </row>
    <row r="44" spans="1:9" ht="31.5" customHeight="1" x14ac:dyDescent="0.25">
      <c r="A44" s="3" t="s">
        <v>88</v>
      </c>
      <c r="B44" s="7" t="s">
        <v>89</v>
      </c>
      <c r="C44" s="5" t="s">
        <v>11</v>
      </c>
      <c r="D44" s="6">
        <v>6421950</v>
      </c>
      <c r="E44" s="2">
        <f t="shared" si="5"/>
        <v>6421950</v>
      </c>
      <c r="F44" s="14">
        <f t="shared" si="15"/>
        <v>1</v>
      </c>
      <c r="G44" s="15">
        <f t="shared" si="16"/>
        <v>6421950</v>
      </c>
      <c r="H44" s="13">
        <f t="shared" si="17"/>
        <v>0</v>
      </c>
      <c r="I44" s="12">
        <v>0</v>
      </c>
    </row>
    <row r="45" spans="1:9" ht="31.5" customHeight="1" x14ac:dyDescent="0.25">
      <c r="A45" s="3" t="s">
        <v>90</v>
      </c>
      <c r="B45" s="7" t="s">
        <v>91</v>
      </c>
      <c r="C45" s="5" t="s">
        <v>11</v>
      </c>
      <c r="D45" s="6">
        <v>7883.77</v>
      </c>
      <c r="E45" s="2">
        <f t="shared" si="5"/>
        <v>7883.77</v>
      </c>
      <c r="F45" s="14">
        <f t="shared" si="15"/>
        <v>1</v>
      </c>
      <c r="G45" s="15">
        <f t="shared" si="16"/>
        <v>7883.77</v>
      </c>
      <c r="H45" s="13">
        <f t="shared" si="17"/>
        <v>0</v>
      </c>
      <c r="I45" s="12">
        <v>0</v>
      </c>
    </row>
    <row r="46" spans="1:9" ht="31.5" customHeight="1" x14ac:dyDescent="0.25">
      <c r="A46" s="3" t="s">
        <v>92</v>
      </c>
      <c r="B46" s="7" t="s">
        <v>93</v>
      </c>
      <c r="C46" s="5" t="s">
        <v>11</v>
      </c>
      <c r="D46" s="6">
        <v>38783.43</v>
      </c>
      <c r="E46" s="2">
        <f t="shared" si="5"/>
        <v>38783.43</v>
      </c>
      <c r="F46" s="14">
        <f t="shared" si="9"/>
        <v>1</v>
      </c>
      <c r="G46" s="15">
        <f t="shared" si="10"/>
        <v>38783.43</v>
      </c>
      <c r="H46" s="13">
        <f t="shared" si="11"/>
        <v>0</v>
      </c>
      <c r="I46" s="12">
        <v>0</v>
      </c>
    </row>
    <row r="47" spans="1:9" ht="31.5" customHeight="1" x14ac:dyDescent="0.25">
      <c r="A47" s="3" t="s">
        <v>94</v>
      </c>
      <c r="B47" s="7" t="s">
        <v>95</v>
      </c>
      <c r="C47" s="5" t="s">
        <v>11</v>
      </c>
      <c r="D47" s="6">
        <v>45739.05</v>
      </c>
      <c r="E47" s="2">
        <f t="shared" si="5"/>
        <v>45739.05</v>
      </c>
      <c r="F47" s="14">
        <f t="shared" si="9"/>
        <v>1</v>
      </c>
      <c r="G47" s="15">
        <f t="shared" si="10"/>
        <v>45739.05</v>
      </c>
      <c r="H47" s="13">
        <f t="shared" si="11"/>
        <v>0</v>
      </c>
      <c r="I47" s="12">
        <v>0</v>
      </c>
    </row>
    <row r="48" spans="1:9" ht="31.5" customHeight="1" x14ac:dyDescent="0.25">
      <c r="A48" s="3" t="s">
        <v>96</v>
      </c>
      <c r="B48" s="7" t="s">
        <v>97</v>
      </c>
      <c r="C48" s="5" t="s">
        <v>11</v>
      </c>
      <c r="D48" s="6">
        <v>37261.5</v>
      </c>
      <c r="E48" s="2">
        <f t="shared" si="5"/>
        <v>37261.5</v>
      </c>
      <c r="F48" s="14">
        <f t="shared" ref="F48:F51" si="18">G48/E48</f>
        <v>1</v>
      </c>
      <c r="G48" s="15">
        <f t="shared" ref="G48:G51" si="19">E48-I48</f>
        <v>37261.5</v>
      </c>
      <c r="H48" s="13">
        <f t="shared" ref="H48:H51" si="20">100%-F48</f>
        <v>0</v>
      </c>
      <c r="I48" s="12">
        <v>0</v>
      </c>
    </row>
    <row r="49" spans="1:9" ht="31.5" customHeight="1" x14ac:dyDescent="0.25">
      <c r="A49" s="3" t="s">
        <v>98</v>
      </c>
      <c r="B49" s="7" t="s">
        <v>99</v>
      </c>
      <c r="C49" s="5" t="s">
        <v>11</v>
      </c>
      <c r="D49" s="6">
        <v>1385604.48</v>
      </c>
      <c r="E49" s="2">
        <f t="shared" si="5"/>
        <v>1385604.48</v>
      </c>
      <c r="F49" s="14">
        <f t="shared" si="18"/>
        <v>1</v>
      </c>
      <c r="G49" s="15">
        <f t="shared" si="19"/>
        <v>1385604.48</v>
      </c>
      <c r="H49" s="13">
        <f t="shared" si="20"/>
        <v>0</v>
      </c>
      <c r="I49" s="12">
        <v>0</v>
      </c>
    </row>
    <row r="50" spans="1:9" ht="31.5" customHeight="1" x14ac:dyDescent="0.25">
      <c r="A50" s="3" t="s">
        <v>100</v>
      </c>
      <c r="B50" s="7" t="s">
        <v>101</v>
      </c>
      <c r="C50" s="5" t="s">
        <v>11</v>
      </c>
      <c r="D50" s="6">
        <v>1906.83</v>
      </c>
      <c r="E50" s="2">
        <f t="shared" si="5"/>
        <v>1906.83</v>
      </c>
      <c r="F50" s="14">
        <f t="shared" ref="F50" si="21">G50/E50</f>
        <v>1</v>
      </c>
      <c r="G50" s="15">
        <f t="shared" ref="G50" si="22">E50-I50</f>
        <v>1906.83</v>
      </c>
      <c r="H50" s="13">
        <f t="shared" ref="H50" si="23">100%-F50</f>
        <v>0</v>
      </c>
      <c r="I50" s="12">
        <v>0</v>
      </c>
    </row>
    <row r="51" spans="1:9" ht="31.5" customHeight="1" x14ac:dyDescent="0.25">
      <c r="A51" s="3" t="s">
        <v>102</v>
      </c>
      <c r="B51" s="7" t="s">
        <v>103</v>
      </c>
      <c r="C51" s="5" t="s">
        <v>11</v>
      </c>
      <c r="D51" s="6">
        <v>21645.11</v>
      </c>
      <c r="E51" s="2">
        <f t="shared" si="5"/>
        <v>21645.11</v>
      </c>
      <c r="F51" s="14">
        <f t="shared" si="18"/>
        <v>1</v>
      </c>
      <c r="G51" s="15">
        <f t="shared" si="19"/>
        <v>21645.11</v>
      </c>
      <c r="H51" s="13">
        <f t="shared" si="20"/>
        <v>0</v>
      </c>
      <c r="I51" s="12">
        <v>0</v>
      </c>
    </row>
    <row r="52" spans="1:9" ht="31.5" customHeight="1" x14ac:dyDescent="0.25">
      <c r="A52" s="3" t="s">
        <v>104</v>
      </c>
      <c r="B52" s="7" t="s">
        <v>105</v>
      </c>
      <c r="C52" s="5" t="s">
        <v>11</v>
      </c>
      <c r="D52" s="6">
        <v>4347689.6500000004</v>
      </c>
      <c r="E52" s="2">
        <f t="shared" si="5"/>
        <v>4347689.6500000004</v>
      </c>
      <c r="F52" s="14">
        <f t="shared" ref="F52" si="24">G52/E52</f>
        <v>1</v>
      </c>
      <c r="G52" s="15">
        <f t="shared" ref="G52" si="25">E52-I52</f>
        <v>4347689.6500000004</v>
      </c>
      <c r="H52" s="13">
        <f t="shared" ref="H52" si="26">100%-F52</f>
        <v>0</v>
      </c>
      <c r="I52" s="12">
        <v>0</v>
      </c>
    </row>
    <row r="53" spans="1:9" ht="31.5" customHeight="1" x14ac:dyDescent="0.25">
      <c r="A53" s="3" t="s">
        <v>106</v>
      </c>
      <c r="B53" s="7" t="s">
        <v>107</v>
      </c>
      <c r="C53" s="5" t="s">
        <v>11</v>
      </c>
      <c r="D53" s="6">
        <v>3279179</v>
      </c>
      <c r="E53" s="2">
        <f t="shared" si="5"/>
        <v>3279179</v>
      </c>
      <c r="F53" s="14">
        <f t="shared" ref="F53:F56" si="27">G53/E53</f>
        <v>1</v>
      </c>
      <c r="G53" s="15">
        <f t="shared" ref="G53:G56" si="28">E53-I53</f>
        <v>3279179</v>
      </c>
      <c r="H53" s="13">
        <f t="shared" ref="H53:H56" si="29">100%-F53</f>
        <v>0</v>
      </c>
      <c r="I53" s="12">
        <v>0</v>
      </c>
    </row>
    <row r="54" spans="1:9" ht="31.5" customHeight="1" x14ac:dyDescent="0.25">
      <c r="A54" s="3" t="s">
        <v>108</v>
      </c>
      <c r="B54" s="7" t="s">
        <v>109</v>
      </c>
      <c r="C54" s="5" t="s">
        <v>11</v>
      </c>
      <c r="D54" s="6">
        <v>33014.07</v>
      </c>
      <c r="E54" s="2">
        <f t="shared" si="5"/>
        <v>33014.07</v>
      </c>
      <c r="F54" s="14">
        <f t="shared" si="27"/>
        <v>1</v>
      </c>
      <c r="G54" s="15">
        <f t="shared" si="28"/>
        <v>33014.07</v>
      </c>
      <c r="H54" s="13">
        <f t="shared" si="29"/>
        <v>0</v>
      </c>
      <c r="I54" s="12">
        <v>0</v>
      </c>
    </row>
    <row r="55" spans="1:9" ht="31.5" customHeight="1" x14ac:dyDescent="0.25">
      <c r="A55" s="3" t="s">
        <v>110</v>
      </c>
      <c r="B55" s="7" t="s">
        <v>111</v>
      </c>
      <c r="C55" s="5" t="s">
        <v>11</v>
      </c>
      <c r="D55" s="6">
        <v>10000</v>
      </c>
      <c r="E55" s="2">
        <f t="shared" si="5"/>
        <v>10000</v>
      </c>
      <c r="F55" s="14">
        <f t="shared" si="27"/>
        <v>1</v>
      </c>
      <c r="G55" s="15">
        <f t="shared" si="28"/>
        <v>10000</v>
      </c>
      <c r="H55" s="13">
        <f t="shared" si="29"/>
        <v>0</v>
      </c>
      <c r="I55" s="12">
        <v>0</v>
      </c>
    </row>
    <row r="56" spans="1:9" ht="31.5" customHeight="1" x14ac:dyDescent="0.25">
      <c r="A56" s="3" t="s">
        <v>112</v>
      </c>
      <c r="B56" s="7" t="s">
        <v>113</v>
      </c>
      <c r="C56" s="5" t="s">
        <v>11</v>
      </c>
      <c r="D56" s="6">
        <v>39346.67</v>
      </c>
      <c r="E56" s="2">
        <f t="shared" si="5"/>
        <v>39346.67</v>
      </c>
      <c r="F56" s="14">
        <f t="shared" si="27"/>
        <v>1</v>
      </c>
      <c r="G56" s="15">
        <f t="shared" si="28"/>
        <v>39346.67</v>
      </c>
      <c r="H56" s="13">
        <f t="shared" si="29"/>
        <v>0</v>
      </c>
      <c r="I56" s="12">
        <v>0</v>
      </c>
    </row>
    <row r="57" spans="1:9" ht="31.5" customHeight="1" x14ac:dyDescent="0.25">
      <c r="A57" s="34" t="s">
        <v>114</v>
      </c>
      <c r="B57" s="35"/>
      <c r="C57" s="36"/>
      <c r="D57" s="17">
        <f>SUM(D5:D56)</f>
        <v>252597142.94</v>
      </c>
      <c r="E57" s="18">
        <f>SUM(E5:E56)</f>
        <v>195845330.71999997</v>
      </c>
      <c r="F57" s="19">
        <f>G57/E57</f>
        <v>0.65087823463223604</v>
      </c>
      <c r="G57" s="18">
        <f>SUM(G5:G56)</f>
        <v>127471463.12</v>
      </c>
      <c r="H57" s="20">
        <f>I57/E57</f>
        <v>0.34912176536776413</v>
      </c>
      <c r="I57" s="18">
        <f>SUM(I5:I56)</f>
        <v>68373867.599999994</v>
      </c>
    </row>
    <row r="59" spans="1:9" x14ac:dyDescent="0.25">
      <c r="E59" s="1"/>
      <c r="G59" s="1"/>
    </row>
    <row r="61" spans="1:9" x14ac:dyDescent="0.25">
      <c r="A61" s="38" t="s">
        <v>0</v>
      </c>
      <c r="B61" s="38" t="s">
        <v>1</v>
      </c>
      <c r="C61" s="37" t="s">
        <v>2</v>
      </c>
      <c r="D61" s="38" t="s">
        <v>3</v>
      </c>
      <c r="E61" s="37" t="s">
        <v>153</v>
      </c>
      <c r="F61" s="29" t="s">
        <v>4</v>
      </c>
      <c r="G61" s="29" t="s">
        <v>4</v>
      </c>
      <c r="H61" s="37" t="s">
        <v>5</v>
      </c>
      <c r="I61" s="37"/>
    </row>
    <row r="62" spans="1:9" x14ac:dyDescent="0.25">
      <c r="A62" s="39"/>
      <c r="B62" s="39"/>
      <c r="C62" s="37"/>
      <c r="D62" s="39"/>
      <c r="E62" s="37"/>
      <c r="F62" s="29" t="s">
        <v>6</v>
      </c>
      <c r="G62" s="29" t="s">
        <v>7</v>
      </c>
      <c r="H62" s="29" t="s">
        <v>6</v>
      </c>
      <c r="I62" s="29" t="s">
        <v>8</v>
      </c>
    </row>
    <row r="63" spans="1:9" ht="30" customHeight="1" x14ac:dyDescent="0.25">
      <c r="A63" s="3" t="s">
        <v>115</v>
      </c>
      <c r="B63" s="4" t="s">
        <v>116</v>
      </c>
      <c r="C63" s="5" t="s">
        <v>117</v>
      </c>
      <c r="D63" s="6">
        <v>2740931.76</v>
      </c>
      <c r="E63" s="2">
        <f>D63</f>
        <v>2740931.76</v>
      </c>
      <c r="F63" s="14">
        <f>G63/E63</f>
        <v>1</v>
      </c>
      <c r="G63" s="16">
        <f>E63-I63</f>
        <v>2740931.76</v>
      </c>
      <c r="H63" s="10">
        <f>100%-F63</f>
        <v>0</v>
      </c>
      <c r="I63" s="11">
        <v>0</v>
      </c>
    </row>
    <row r="64" spans="1:9" ht="30" customHeight="1" x14ac:dyDescent="0.25">
      <c r="A64" s="3" t="s">
        <v>118</v>
      </c>
      <c r="B64" s="4" t="s">
        <v>119</v>
      </c>
      <c r="C64" s="5" t="s">
        <v>117</v>
      </c>
      <c r="D64" s="6">
        <v>5703196.1699999999</v>
      </c>
      <c r="E64" s="2">
        <f>D64</f>
        <v>5703196.1699999999</v>
      </c>
      <c r="F64" s="14">
        <v>0.78949999999999998</v>
      </c>
      <c r="G64" s="16">
        <f t="shared" ref="G64:G70" si="30">E64-I64</f>
        <v>4771801.45</v>
      </c>
      <c r="H64" s="10">
        <f>1-F64</f>
        <v>0.21050000000000002</v>
      </c>
      <c r="I64" s="12">
        <v>931394.72</v>
      </c>
    </row>
    <row r="65" spans="1:9" ht="30" customHeight="1" x14ac:dyDescent="0.25">
      <c r="A65" s="3" t="s">
        <v>120</v>
      </c>
      <c r="B65" s="7" t="s">
        <v>121</v>
      </c>
      <c r="C65" s="5" t="s">
        <v>117</v>
      </c>
      <c r="D65" s="6">
        <v>1232933.6100000001</v>
      </c>
      <c r="E65" s="2">
        <f>D65</f>
        <v>1232933.6100000001</v>
      </c>
      <c r="F65" s="14">
        <f t="shared" ref="F65:F72" si="31">G65/E65</f>
        <v>1</v>
      </c>
      <c r="G65" s="16">
        <f t="shared" si="30"/>
        <v>1232933.6100000001</v>
      </c>
      <c r="H65" s="10">
        <f t="shared" ref="H65:H72" si="32">100%-F65</f>
        <v>0</v>
      </c>
      <c r="I65" s="12">
        <v>0</v>
      </c>
    </row>
    <row r="66" spans="1:9" ht="30" customHeight="1" x14ac:dyDescent="0.25">
      <c r="A66" s="3" t="s">
        <v>122</v>
      </c>
      <c r="B66" s="7" t="s">
        <v>33</v>
      </c>
      <c r="C66" s="5" t="s">
        <v>117</v>
      </c>
      <c r="D66" s="6">
        <v>11547391.539999999</v>
      </c>
      <c r="E66" s="2">
        <v>9615904.3000000007</v>
      </c>
      <c r="F66" s="14">
        <f t="shared" si="31"/>
        <v>0</v>
      </c>
      <c r="G66" s="16">
        <f t="shared" ref="G66:G69" si="33">E66-I66</f>
        <v>0</v>
      </c>
      <c r="H66" s="10">
        <f t="shared" si="32"/>
        <v>1</v>
      </c>
      <c r="I66" s="12">
        <v>9615904.3000000007</v>
      </c>
    </row>
    <row r="67" spans="1:9" ht="30" customHeight="1" x14ac:dyDescent="0.25">
      <c r="A67" s="3" t="s">
        <v>123</v>
      </c>
      <c r="B67" s="7" t="s">
        <v>124</v>
      </c>
      <c r="C67" s="5" t="s">
        <v>117</v>
      </c>
      <c r="D67" s="6">
        <v>1509168</v>
      </c>
      <c r="E67" s="2">
        <f>D67</f>
        <v>1509168</v>
      </c>
      <c r="F67" s="14">
        <f t="shared" si="31"/>
        <v>1</v>
      </c>
      <c r="G67" s="16">
        <f t="shared" si="33"/>
        <v>1509168</v>
      </c>
      <c r="H67" s="10">
        <f t="shared" si="32"/>
        <v>0</v>
      </c>
      <c r="I67" s="12">
        <v>0</v>
      </c>
    </row>
    <row r="68" spans="1:9" ht="30" customHeight="1" x14ac:dyDescent="0.25">
      <c r="A68" s="3" t="s">
        <v>125</v>
      </c>
      <c r="B68" s="7" t="s">
        <v>126</v>
      </c>
      <c r="C68" s="5" t="s">
        <v>117</v>
      </c>
      <c r="D68" s="6">
        <v>11101713.359999999</v>
      </c>
      <c r="E68" s="2">
        <f>D68</f>
        <v>11101713.359999999</v>
      </c>
      <c r="F68" s="14">
        <f t="shared" si="31"/>
        <v>0</v>
      </c>
      <c r="G68" s="16">
        <f t="shared" si="33"/>
        <v>0</v>
      </c>
      <c r="H68" s="10">
        <f t="shared" si="32"/>
        <v>1</v>
      </c>
      <c r="I68" s="12">
        <v>11101713.359999999</v>
      </c>
    </row>
    <row r="69" spans="1:9" ht="30" customHeight="1" x14ac:dyDescent="0.25">
      <c r="A69" s="3" t="s">
        <v>127</v>
      </c>
      <c r="B69" s="7" t="s">
        <v>128</v>
      </c>
      <c r="C69" s="5" t="s">
        <v>117</v>
      </c>
      <c r="D69" s="6">
        <v>84133.01</v>
      </c>
      <c r="E69" s="2">
        <f>D69</f>
        <v>84133.01</v>
      </c>
      <c r="F69" s="14">
        <f t="shared" si="31"/>
        <v>1</v>
      </c>
      <c r="G69" s="16">
        <f t="shared" si="33"/>
        <v>84133.01</v>
      </c>
      <c r="H69" s="10">
        <f t="shared" si="32"/>
        <v>0</v>
      </c>
      <c r="I69" s="12">
        <v>0</v>
      </c>
    </row>
    <row r="70" spans="1:9" ht="30" customHeight="1" x14ac:dyDescent="0.25">
      <c r="A70" s="3" t="s">
        <v>129</v>
      </c>
      <c r="B70" s="7" t="s">
        <v>130</v>
      </c>
      <c r="C70" s="5" t="s">
        <v>117</v>
      </c>
      <c r="D70" s="6">
        <v>633064.03</v>
      </c>
      <c r="E70" s="2">
        <f>D70</f>
        <v>633064.03</v>
      </c>
      <c r="F70" s="14">
        <f t="shared" si="31"/>
        <v>1</v>
      </c>
      <c r="G70" s="16">
        <f t="shared" si="30"/>
        <v>633064.03</v>
      </c>
      <c r="H70" s="10">
        <f t="shared" si="32"/>
        <v>0</v>
      </c>
      <c r="I70" s="12">
        <v>0</v>
      </c>
    </row>
    <row r="71" spans="1:9" ht="30" customHeight="1" x14ac:dyDescent="0.25">
      <c r="A71" s="3" t="s">
        <v>131</v>
      </c>
      <c r="B71" s="7" t="s">
        <v>132</v>
      </c>
      <c r="C71" s="5" t="s">
        <v>117</v>
      </c>
      <c r="D71" s="6">
        <v>3018283.83</v>
      </c>
      <c r="E71" s="2">
        <v>664022.43999999994</v>
      </c>
      <c r="F71" s="14">
        <f t="shared" si="31"/>
        <v>0</v>
      </c>
      <c r="G71" s="16">
        <f t="shared" ref="G71" si="34">E71-I71</f>
        <v>0</v>
      </c>
      <c r="H71" s="10">
        <f t="shared" si="32"/>
        <v>1</v>
      </c>
      <c r="I71" s="12">
        <v>664022.43999999994</v>
      </c>
    </row>
    <row r="72" spans="1:9" ht="30" customHeight="1" x14ac:dyDescent="0.25">
      <c r="A72" s="3" t="s">
        <v>133</v>
      </c>
      <c r="B72" s="7" t="s">
        <v>134</v>
      </c>
      <c r="C72" s="5" t="s">
        <v>117</v>
      </c>
      <c r="D72" s="6">
        <v>5715064.6699999999</v>
      </c>
      <c r="E72" s="2">
        <v>1257314.23</v>
      </c>
      <c r="F72" s="14">
        <f t="shared" si="31"/>
        <v>0</v>
      </c>
      <c r="G72" s="16">
        <f t="shared" ref="G72:G76" si="35">E72-I72</f>
        <v>0</v>
      </c>
      <c r="H72" s="10">
        <f t="shared" si="32"/>
        <v>1</v>
      </c>
      <c r="I72" s="12">
        <v>1257314.23</v>
      </c>
    </row>
    <row r="73" spans="1:9" ht="30" customHeight="1" x14ac:dyDescent="0.25">
      <c r="A73" s="3" t="s">
        <v>135</v>
      </c>
      <c r="B73" s="7" t="s">
        <v>136</v>
      </c>
      <c r="C73" s="5" t="s">
        <v>117</v>
      </c>
      <c r="D73" s="6">
        <v>1406558.2</v>
      </c>
      <c r="E73" s="2">
        <v>548557.69999999995</v>
      </c>
      <c r="F73" s="14">
        <f t="shared" ref="F73:F76" si="36">G73/E73</f>
        <v>0</v>
      </c>
      <c r="G73" s="16">
        <f t="shared" si="35"/>
        <v>0</v>
      </c>
      <c r="H73" s="10">
        <f t="shared" ref="H73:H76" si="37">100%-F73</f>
        <v>1</v>
      </c>
      <c r="I73" s="12">
        <v>548557.69999999995</v>
      </c>
    </row>
    <row r="74" spans="1:9" ht="30" customHeight="1" x14ac:dyDescent="0.25">
      <c r="A74" s="3" t="s">
        <v>70</v>
      </c>
      <c r="B74" s="7" t="s">
        <v>71</v>
      </c>
      <c r="C74" s="5" t="s">
        <v>117</v>
      </c>
      <c r="D74" s="6">
        <v>1740799.08</v>
      </c>
      <c r="E74" s="2">
        <f>D74</f>
        <v>1740799.08</v>
      </c>
      <c r="F74" s="14">
        <f t="shared" si="36"/>
        <v>0</v>
      </c>
      <c r="G74" s="16">
        <f t="shared" si="35"/>
        <v>0</v>
      </c>
      <c r="H74" s="10">
        <f t="shared" si="37"/>
        <v>1</v>
      </c>
      <c r="I74" s="12">
        <v>1740799.08</v>
      </c>
    </row>
    <row r="75" spans="1:9" ht="30" customHeight="1" x14ac:dyDescent="0.25">
      <c r="A75" s="3" t="s">
        <v>72</v>
      </c>
      <c r="B75" s="7" t="s">
        <v>73</v>
      </c>
      <c r="C75" s="5" t="s">
        <v>117</v>
      </c>
      <c r="D75" s="6">
        <v>6047.24</v>
      </c>
      <c r="E75" s="2">
        <v>6047.24</v>
      </c>
      <c r="F75" s="14">
        <f t="shared" si="36"/>
        <v>1</v>
      </c>
      <c r="G75" s="16">
        <f t="shared" si="35"/>
        <v>6047.24</v>
      </c>
      <c r="H75" s="10">
        <f t="shared" si="37"/>
        <v>0</v>
      </c>
      <c r="I75" s="12">
        <v>0</v>
      </c>
    </row>
    <row r="76" spans="1:9" ht="30" customHeight="1" x14ac:dyDescent="0.25">
      <c r="A76" s="3" t="s">
        <v>137</v>
      </c>
      <c r="B76" s="7" t="s">
        <v>138</v>
      </c>
      <c r="C76" s="5" t="s">
        <v>117</v>
      </c>
      <c r="D76" s="6">
        <v>70747.08</v>
      </c>
      <c r="E76" s="2">
        <f>D76</f>
        <v>70747.08</v>
      </c>
      <c r="F76" s="14">
        <f t="shared" si="36"/>
        <v>1</v>
      </c>
      <c r="G76" s="16">
        <f t="shared" si="35"/>
        <v>70747.08</v>
      </c>
      <c r="H76" s="10">
        <f t="shared" si="37"/>
        <v>0</v>
      </c>
      <c r="I76" s="12">
        <v>0</v>
      </c>
    </row>
    <row r="77" spans="1:9" ht="30" customHeight="1" x14ac:dyDescent="0.25">
      <c r="A77" s="34" t="s">
        <v>114</v>
      </c>
      <c r="B77" s="35"/>
      <c r="C77" s="36"/>
      <c r="D77" s="17">
        <f>SUM(D63:D76)</f>
        <v>46510031.579999998</v>
      </c>
      <c r="E77" s="18">
        <f>SUM(E63:E76)</f>
        <v>36908532.010000005</v>
      </c>
      <c r="F77" s="19">
        <f>G77/E77</f>
        <v>0.29935696648694748</v>
      </c>
      <c r="G77" s="18">
        <f>SUM(G63:G76)</f>
        <v>11048826.18</v>
      </c>
      <c r="H77" s="20">
        <f>I77/E77</f>
        <v>0.70064303351305257</v>
      </c>
      <c r="I77" s="18">
        <f>SUM(I63:I76)</f>
        <v>25859705.830000006</v>
      </c>
    </row>
    <row r="83" spans="3:9" x14ac:dyDescent="0.25">
      <c r="C83" s="33" t="s">
        <v>152</v>
      </c>
      <c r="D83" s="33"/>
      <c r="E83" s="33"/>
      <c r="F83" s="33"/>
      <c r="G83" s="33"/>
      <c r="H83" s="33"/>
      <c r="I83" s="33"/>
    </row>
    <row r="84" spans="3:9" x14ac:dyDescent="0.25">
      <c r="C84" s="54" t="s">
        <v>139</v>
      </c>
      <c r="D84" s="55"/>
      <c r="E84" s="31" t="s">
        <v>140</v>
      </c>
      <c r="F84" s="31" t="s">
        <v>141</v>
      </c>
      <c r="G84" s="53" t="s">
        <v>142</v>
      </c>
      <c r="H84" s="53"/>
      <c r="I84" s="53"/>
    </row>
    <row r="85" spans="3:9" x14ac:dyDescent="0.25">
      <c r="C85" s="50" t="s">
        <v>143</v>
      </c>
      <c r="D85" s="50"/>
      <c r="E85" s="21">
        <f>'VB (ACUM %)'!E57</f>
        <v>195845330.71999997</v>
      </c>
      <c r="F85" s="21">
        <f>'VB (ACUM %)'!G57</f>
        <v>127471463.12</v>
      </c>
      <c r="G85" s="26">
        <f>F85/E85</f>
        <v>0.65087823463223604</v>
      </c>
      <c r="H85" s="47" t="s">
        <v>144</v>
      </c>
      <c r="I85" s="47"/>
    </row>
    <row r="86" spans="3:9" x14ac:dyDescent="0.25">
      <c r="C86" s="51" t="s">
        <v>145</v>
      </c>
      <c r="D86" s="51"/>
      <c r="E86" s="22">
        <f>'VB (ACUM %)'!E77</f>
        <v>36908532.010000005</v>
      </c>
      <c r="F86" s="22">
        <f>'VB (ACUM %)'!G77</f>
        <v>11048826.18</v>
      </c>
      <c r="G86" s="24">
        <f>F86/E86</f>
        <v>0.29935696648694748</v>
      </c>
      <c r="H86" s="48" t="s">
        <v>146</v>
      </c>
      <c r="I86" s="48"/>
    </row>
    <row r="87" spans="3:9" x14ac:dyDescent="0.25">
      <c r="C87" s="52" t="s">
        <v>147</v>
      </c>
      <c r="D87" s="52"/>
      <c r="E87" s="23">
        <f>E85+E86</f>
        <v>232753862.72999996</v>
      </c>
      <c r="F87" s="23">
        <f>F85+F86</f>
        <v>138520289.30000001</v>
      </c>
      <c r="G87" s="25">
        <f>F87/E87</f>
        <v>0.59513637142377673</v>
      </c>
      <c r="H87" s="49" t="s">
        <v>148</v>
      </c>
      <c r="I87" s="49"/>
    </row>
    <row r="91" spans="3:9" x14ac:dyDescent="0.25">
      <c r="C91" s="42" t="s">
        <v>149</v>
      </c>
      <c r="D91" s="42"/>
      <c r="E91" s="42"/>
      <c r="F91" s="42"/>
      <c r="G91" s="42"/>
      <c r="H91" s="42"/>
      <c r="I91" s="42"/>
    </row>
    <row r="92" spans="3:9" x14ac:dyDescent="0.25">
      <c r="C92" s="43" t="s">
        <v>139</v>
      </c>
      <c r="D92" s="44"/>
      <c r="E92" s="30" t="s">
        <v>150</v>
      </c>
      <c r="F92" s="30" t="s">
        <v>141</v>
      </c>
      <c r="G92" s="45" t="s">
        <v>142</v>
      </c>
      <c r="H92" s="45"/>
      <c r="I92" s="45"/>
    </row>
    <row r="93" spans="3:9" x14ac:dyDescent="0.25">
      <c r="C93" s="40" t="s">
        <v>143</v>
      </c>
      <c r="D93" s="40"/>
      <c r="E93" s="27">
        <f>'VB (ACUM %)'!D57</f>
        <v>252597142.94</v>
      </c>
      <c r="F93" s="27">
        <f>'VB (ACUM %)'!G57</f>
        <v>127471463.12</v>
      </c>
      <c r="G93" s="28">
        <f>F93/E93</f>
        <v>0.50464332904303122</v>
      </c>
      <c r="H93" s="41" t="s">
        <v>144</v>
      </c>
      <c r="I93" s="41"/>
    </row>
    <row r="94" spans="3:9" x14ac:dyDescent="0.25">
      <c r="C94" s="40" t="s">
        <v>145</v>
      </c>
      <c r="D94" s="40"/>
      <c r="E94" s="27">
        <f>'VB (ACUM %)'!D77</f>
        <v>46510031.579999998</v>
      </c>
      <c r="F94" s="27">
        <f>'VB (ACUM %)'!G77</f>
        <v>11048826.18</v>
      </c>
      <c r="G94" s="28">
        <f>F94/E94</f>
        <v>0.23755791610236529</v>
      </c>
      <c r="H94" s="41" t="s">
        <v>146</v>
      </c>
      <c r="I94" s="41"/>
    </row>
    <row r="95" spans="3:9" x14ac:dyDescent="0.25">
      <c r="C95" s="40" t="s">
        <v>147</v>
      </c>
      <c r="D95" s="40"/>
      <c r="E95" s="27">
        <f>E93+E94</f>
        <v>299107174.51999998</v>
      </c>
      <c r="F95" s="27">
        <f>F93+F94</f>
        <v>138520289.30000001</v>
      </c>
      <c r="G95" s="28">
        <f>F95/E95</f>
        <v>0.46311255997885725</v>
      </c>
      <c r="H95" s="41" t="s">
        <v>148</v>
      </c>
      <c r="I95" s="41"/>
    </row>
  </sheetData>
  <sheetProtection algorithmName="SHA-512" hashValue="oPFHSWpq2CARJfzSgpb8n9WwmvKcifrJhX/AMDH2SyyjnnF//BL+Ck1njQxfO+ruIgAGM52Nm0OjHg0wR16KLw==" saltValue="rjrmevQj+Y5ayJlZ05yT6A==" spinCount="100000" sheet="1" objects="1" scenarios="1"/>
  <mergeCells count="33">
    <mergeCell ref="A1:I1"/>
    <mergeCell ref="C61:C62"/>
    <mergeCell ref="H85:I85"/>
    <mergeCell ref="C94:D94"/>
    <mergeCell ref="H94:I94"/>
    <mergeCell ref="H86:I86"/>
    <mergeCell ref="H87:I87"/>
    <mergeCell ref="C85:D85"/>
    <mergeCell ref="C86:D86"/>
    <mergeCell ref="C87:D87"/>
    <mergeCell ref="A2:A3"/>
    <mergeCell ref="B2:B3"/>
    <mergeCell ref="D2:D3"/>
    <mergeCell ref="G84:I84"/>
    <mergeCell ref="C84:D84"/>
    <mergeCell ref="H2:I2"/>
    <mergeCell ref="C95:D95"/>
    <mergeCell ref="H95:I95"/>
    <mergeCell ref="C91:I91"/>
    <mergeCell ref="C92:D92"/>
    <mergeCell ref="G92:I92"/>
    <mergeCell ref="C93:D93"/>
    <mergeCell ref="H93:I93"/>
    <mergeCell ref="C83:I83"/>
    <mergeCell ref="A77:C77"/>
    <mergeCell ref="E61:E62"/>
    <mergeCell ref="H61:I61"/>
    <mergeCell ref="C2:C3"/>
    <mergeCell ref="E2:E3"/>
    <mergeCell ref="A57:C57"/>
    <mergeCell ref="A61:A62"/>
    <mergeCell ref="B61:B62"/>
    <mergeCell ref="D61:D62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VB (ACUM %)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Anderson Santos Bellas</dc:creator>
  <cp:keywords/>
  <dc:description/>
  <cp:lastModifiedBy>Vinicius Vieira</cp:lastModifiedBy>
  <cp:revision/>
  <dcterms:created xsi:type="dcterms:W3CDTF">2018-11-23T11:03:50Z</dcterms:created>
  <dcterms:modified xsi:type="dcterms:W3CDTF">2021-07-07T18:04:59Z</dcterms:modified>
  <cp:category/>
  <cp:contentStatus/>
</cp:coreProperties>
</file>