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icius Vieira\OneDrive\Área de Trabalho\"/>
    </mc:Choice>
  </mc:AlternateContent>
  <xr:revisionPtr revIDLastSave="0" documentId="13_ncr:1_{B46C1796-5986-4D82-B1AB-AC60AFEDF466}" xr6:coauthVersionLast="47" xr6:coauthVersionMax="47" xr10:uidLastSave="{00000000-0000-0000-0000-000000000000}"/>
  <bookViews>
    <workbookView xWindow="3510" yWindow="0" windowWidth="19200" windowHeight="16200" firstSheet="1" activeTab="1" xr2:uid="{00000000-000D-0000-FFFF-FFFF00000000}"/>
  </bookViews>
  <sheets>
    <sheet name="Planilha1" sheetId="1" state="hidden" r:id="rId1"/>
    <sheet name="AFD (% EXEC.)" sheetId="2" r:id="rId2"/>
    <sheet name="Planilha2" sheetId="4" state="hidden" r:id="rId3"/>
  </sheets>
  <externalReferences>
    <externalReference r:id="rId4"/>
  </externalReferences>
  <definedNames>
    <definedName name="_xlnm._FilterDatabase" localSheetId="0" hidden="1">Planilha1!$B$2:$U$320</definedName>
    <definedName name="_xlnm._FilterDatabase" localSheetId="2" hidden="1">Planilha2!$B$2:$AD$55</definedName>
    <definedName name="fFCM1">[1]Painel!$N$16:$N$65</definedName>
    <definedName name="fFCM2">[1]Painel!$X$16:$X$65</definedName>
    <definedName name="fFCM3">[1]Painel!$AH$16:$AH$65</definedName>
    <definedName name="fFCM4">[1]Painel!$AR$16:$AR$65</definedName>
    <definedName name="fFCM5">[1]Painel!$BB$16:$BB$65</definedName>
    <definedName name="fFCM6">[1]Painel!$BL$16:$BL$65</definedName>
    <definedName name="fFCM7">[1]Painel!$BV$16:$BV$65</definedName>
    <definedName name="fFCM8">[1]Painel!$CF$16:$CF$65</definedName>
    <definedName name="fFCO">[1]Painel!$D$16:$D$65</definedName>
    <definedName name="Revisão">[1]Painel!$D$3</definedName>
    <definedName name="xFCM1">[1]Painel!$P$16:$P$65</definedName>
    <definedName name="xFCM2">[1]Painel!$Z$16:$Z$65</definedName>
    <definedName name="xFCM3">[1]Painel!$AJ$16:$AJ$65</definedName>
    <definedName name="xFCM4">[1]Painel!$AT$16:$AT$65</definedName>
    <definedName name="xFCM5">[1]Painel!$BD$16:$BD$65</definedName>
    <definedName name="xFCM6">[1]Painel!$BN$16:$BN$65</definedName>
    <definedName name="xFCM7">[1]Painel!$BX$16:$BX$65</definedName>
    <definedName name="xFCM8">[1]Painel!$CH$16:$CH$65</definedName>
    <definedName name="xFCO">[1]Painel!$F$16:$F$65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4" i="4" l="1"/>
  <c r="AH54" i="4"/>
  <c r="AI54" i="4" s="1"/>
  <c r="AF55" i="4"/>
  <c r="AH55" i="4"/>
  <c r="AI55" i="4" s="1"/>
  <c r="AF4" i="4" l="1"/>
  <c r="AH4" i="4"/>
  <c r="AI4" i="4" s="1"/>
  <c r="AF5" i="4"/>
  <c r="AH5" i="4"/>
  <c r="AI5" i="4" s="1"/>
  <c r="AF6" i="4"/>
  <c r="AH6" i="4"/>
  <c r="AI6" i="4" s="1"/>
  <c r="AF7" i="4"/>
  <c r="AH7" i="4"/>
  <c r="AI7" i="4" s="1"/>
  <c r="AF8" i="4"/>
  <c r="AH8" i="4"/>
  <c r="AI8" i="4" s="1"/>
  <c r="AF9" i="4"/>
  <c r="AH9" i="4"/>
  <c r="AI9" i="4" s="1"/>
  <c r="AF10" i="4"/>
  <c r="AH10" i="4"/>
  <c r="AI10" i="4" s="1"/>
  <c r="AF11" i="4"/>
  <c r="AH11" i="4"/>
  <c r="AI11" i="4" s="1"/>
  <c r="AF12" i="4"/>
  <c r="AH12" i="4"/>
  <c r="AI12" i="4" s="1"/>
  <c r="AF13" i="4"/>
  <c r="AH13" i="4"/>
  <c r="AI13" i="4" s="1"/>
  <c r="AF14" i="4"/>
  <c r="AH14" i="4"/>
  <c r="AI14" i="4" s="1"/>
  <c r="AF15" i="4"/>
  <c r="AH15" i="4"/>
  <c r="AI15" i="4" s="1"/>
  <c r="AF16" i="4"/>
  <c r="AH16" i="4"/>
  <c r="AI16" i="4" s="1"/>
  <c r="AF17" i="4"/>
  <c r="AH17" i="4"/>
  <c r="AI17" i="4" s="1"/>
  <c r="AF18" i="4"/>
  <c r="AH18" i="4"/>
  <c r="AI18" i="4" s="1"/>
  <c r="AF19" i="4"/>
  <c r="AH19" i="4"/>
  <c r="AI19" i="4" s="1"/>
  <c r="AF20" i="4"/>
  <c r="AH20" i="4"/>
  <c r="AI20" i="4" s="1"/>
  <c r="AF21" i="4"/>
  <c r="AH21" i="4"/>
  <c r="AI21" i="4" s="1"/>
  <c r="AF22" i="4"/>
  <c r="AH22" i="4"/>
  <c r="AI22" i="4" s="1"/>
  <c r="AF23" i="4"/>
  <c r="AH23" i="4"/>
  <c r="AI23" i="4" s="1"/>
  <c r="AF24" i="4"/>
  <c r="AH24" i="4"/>
  <c r="AI24" i="4" s="1"/>
  <c r="AF25" i="4"/>
  <c r="AH25" i="4"/>
  <c r="AI25" i="4" s="1"/>
  <c r="AF26" i="4"/>
  <c r="AH26" i="4"/>
  <c r="AI26" i="4" s="1"/>
  <c r="AF27" i="4"/>
  <c r="AH27" i="4"/>
  <c r="AI27" i="4" s="1"/>
  <c r="AF28" i="4"/>
  <c r="AH28" i="4"/>
  <c r="AI28" i="4" s="1"/>
  <c r="AF29" i="4"/>
  <c r="AH29" i="4"/>
  <c r="AI29" i="4" s="1"/>
  <c r="AF30" i="4"/>
  <c r="AH30" i="4"/>
  <c r="AI30" i="4" s="1"/>
  <c r="AF31" i="4"/>
  <c r="AH31" i="4"/>
  <c r="AI31" i="4" s="1"/>
  <c r="AF32" i="4"/>
  <c r="AH32" i="4"/>
  <c r="AI32" i="4" s="1"/>
  <c r="AF33" i="4"/>
  <c r="AH33" i="4"/>
  <c r="AI33" i="4" s="1"/>
  <c r="AF34" i="4"/>
  <c r="AH34" i="4"/>
  <c r="AI34" i="4" s="1"/>
  <c r="AF35" i="4"/>
  <c r="AH35" i="4"/>
  <c r="AI35" i="4" s="1"/>
  <c r="AF36" i="4"/>
  <c r="AH36" i="4"/>
  <c r="AI36" i="4" s="1"/>
  <c r="AF37" i="4"/>
  <c r="AH37" i="4"/>
  <c r="AI37" i="4" s="1"/>
  <c r="AI38" i="4"/>
  <c r="AF39" i="4"/>
  <c r="AH39" i="4"/>
  <c r="AI39" i="4" s="1"/>
  <c r="AF40" i="4"/>
  <c r="AH40" i="4"/>
  <c r="AI40" i="4" s="1"/>
  <c r="AF41" i="4"/>
  <c r="AG41" i="4" s="1"/>
  <c r="AH41" i="4"/>
  <c r="AI41" i="4" s="1"/>
  <c r="AF42" i="4"/>
  <c r="AG42" i="4" s="1"/>
  <c r="AH42" i="4"/>
  <c r="AF43" i="4"/>
  <c r="AH43" i="4"/>
  <c r="AI43" i="4" s="1"/>
  <c r="AF44" i="4"/>
  <c r="AH44" i="4"/>
  <c r="AI44" i="4" s="1"/>
  <c r="AF45" i="4"/>
  <c r="AH45" i="4"/>
  <c r="AI45" i="4" s="1"/>
  <c r="AF46" i="4"/>
  <c r="AH46" i="4"/>
  <c r="AI46" i="4" s="1"/>
  <c r="AF47" i="4"/>
  <c r="AH47" i="4"/>
  <c r="AI47" i="4" s="1"/>
  <c r="AF48" i="4"/>
  <c r="AH48" i="4"/>
  <c r="AI48" i="4" s="1"/>
  <c r="AF49" i="4"/>
  <c r="AH49" i="4"/>
  <c r="AI49" i="4" s="1"/>
  <c r="AF50" i="4"/>
  <c r="AH50" i="4"/>
  <c r="AI50" i="4" s="1"/>
  <c r="AF51" i="4"/>
  <c r="AH51" i="4"/>
  <c r="AI51" i="4" s="1"/>
  <c r="AF52" i="4"/>
  <c r="AH52" i="4"/>
  <c r="AI52" i="4" s="1"/>
  <c r="AF53" i="4"/>
  <c r="AH53" i="4"/>
  <c r="AI53" i="4" s="1"/>
  <c r="AH3" i="4"/>
  <c r="AI3" i="4" s="1"/>
  <c r="AF3" i="4"/>
  <c r="AI42" i="4" l="1"/>
  <c r="H59" i="2"/>
  <c r="G59" i="2" s="1"/>
  <c r="I59" i="2" s="1"/>
  <c r="H58" i="2"/>
  <c r="G58" i="2" s="1"/>
  <c r="I58" i="2" s="1"/>
  <c r="F61" i="2"/>
  <c r="F69" i="2" s="1"/>
  <c r="H51" i="2"/>
  <c r="G51" i="2" s="1"/>
  <c r="I51" i="2" s="1"/>
  <c r="H52" i="2"/>
  <c r="G52" i="2" s="1"/>
  <c r="I52" i="2" s="1"/>
  <c r="H53" i="2"/>
  <c r="G53" i="2" s="1"/>
  <c r="I53" i="2" s="1"/>
  <c r="H54" i="2"/>
  <c r="G54" i="2" s="1"/>
  <c r="I54" i="2" s="1"/>
  <c r="H55" i="2"/>
  <c r="G55" i="2" s="1"/>
  <c r="I55" i="2" s="1"/>
  <c r="H56" i="2"/>
  <c r="G56" i="2" s="1"/>
  <c r="I56" i="2" s="1"/>
  <c r="H60" i="2"/>
  <c r="G60" i="2" s="1"/>
  <c r="I60" i="2" s="1"/>
  <c r="E61" i="2"/>
  <c r="F75" i="2" s="1"/>
  <c r="H50" i="2"/>
  <c r="G50" i="2"/>
  <c r="I50" i="2" s="1"/>
  <c r="H57" i="2" l="1"/>
  <c r="J61" i="2"/>
  <c r="V318" i="1"/>
  <c r="V280" i="1"/>
  <c r="V238" i="1"/>
  <c r="V226" i="1"/>
  <c r="V203" i="1"/>
  <c r="V134" i="1"/>
  <c r="V128" i="1"/>
  <c r="V111" i="1"/>
  <c r="V107" i="1"/>
  <c r="V103" i="1"/>
  <c r="V99" i="1"/>
  <c r="V23" i="1"/>
  <c r="V2" i="1"/>
  <c r="F46" i="2"/>
  <c r="F68" i="2" s="1"/>
  <c r="F70" i="2" s="1"/>
  <c r="J46" i="2"/>
  <c r="E46" i="2"/>
  <c r="F74" i="2" s="1"/>
  <c r="F76" i="2" s="1"/>
  <c r="G57" i="2" l="1"/>
  <c r="I57" i="2" s="1"/>
  <c r="H61" i="2"/>
  <c r="G69" i="2" s="1"/>
  <c r="G61" i="2" l="1"/>
  <c r="I61" i="2" s="1"/>
  <c r="G75" i="2"/>
  <c r="H75" i="2" s="1"/>
  <c r="H69" i="2"/>
  <c r="H20" i="2"/>
  <c r="G20" i="2" s="1"/>
  <c r="I20" i="2" s="1"/>
  <c r="H21" i="2"/>
  <c r="G21" i="2" s="1"/>
  <c r="I21" i="2" s="1"/>
  <c r="H22" i="2"/>
  <c r="G22" i="2" s="1"/>
  <c r="I22" i="2" s="1"/>
  <c r="H23" i="2"/>
  <c r="G23" i="2" s="1"/>
  <c r="I23" i="2" s="1"/>
  <c r="H24" i="2"/>
  <c r="G24" i="2" s="1"/>
  <c r="I24" i="2" s="1"/>
  <c r="H25" i="2"/>
  <c r="G25" i="2" s="1"/>
  <c r="I25" i="2" s="1"/>
  <c r="H26" i="2"/>
  <c r="G26" i="2" s="1"/>
  <c r="I26" i="2" s="1"/>
  <c r="H27" i="2"/>
  <c r="G27" i="2" s="1"/>
  <c r="I27" i="2" s="1"/>
  <c r="H28" i="2"/>
  <c r="G28" i="2" s="1"/>
  <c r="I28" i="2" s="1"/>
  <c r="H29" i="2"/>
  <c r="G29" i="2" s="1"/>
  <c r="I29" i="2" s="1"/>
  <c r="H30" i="2"/>
  <c r="G30" i="2" s="1"/>
  <c r="I30" i="2" s="1"/>
  <c r="H31" i="2"/>
  <c r="G31" i="2" s="1"/>
  <c r="I31" i="2" s="1"/>
  <c r="H32" i="2"/>
  <c r="G32" i="2" s="1"/>
  <c r="I32" i="2" s="1"/>
  <c r="H33" i="2"/>
  <c r="G33" i="2" s="1"/>
  <c r="I33" i="2" s="1"/>
  <c r="H34" i="2"/>
  <c r="G34" i="2" s="1"/>
  <c r="I34" i="2" s="1"/>
  <c r="H35" i="2"/>
  <c r="G35" i="2" s="1"/>
  <c r="I35" i="2" s="1"/>
  <c r="H36" i="2"/>
  <c r="G36" i="2" s="1"/>
  <c r="I36" i="2" s="1"/>
  <c r="H37" i="2"/>
  <c r="G37" i="2" s="1"/>
  <c r="I37" i="2" s="1"/>
  <c r="H38" i="2"/>
  <c r="G38" i="2" s="1"/>
  <c r="I38" i="2" s="1"/>
  <c r="H39" i="2"/>
  <c r="G39" i="2" s="1"/>
  <c r="I39" i="2" s="1"/>
  <c r="H40" i="2"/>
  <c r="G40" i="2" s="1"/>
  <c r="I40" i="2" s="1"/>
  <c r="H41" i="2"/>
  <c r="G41" i="2" s="1"/>
  <c r="I41" i="2" s="1"/>
  <c r="H42" i="2"/>
  <c r="G42" i="2" s="1"/>
  <c r="I42" i="2" s="1"/>
  <c r="H43" i="2"/>
  <c r="G43" i="2" s="1"/>
  <c r="I43" i="2" s="1"/>
  <c r="H44" i="2"/>
  <c r="G44" i="2" s="1"/>
  <c r="I44" i="2" s="1"/>
  <c r="H45" i="2"/>
  <c r="G45" i="2" s="1"/>
  <c r="I45" i="2" s="1"/>
  <c r="H5" i="2"/>
  <c r="H6" i="2"/>
  <c r="H7" i="2"/>
  <c r="H8" i="2"/>
  <c r="G8" i="2" s="1"/>
  <c r="I8" i="2" s="1"/>
  <c r="H9" i="2"/>
  <c r="G9" i="2" s="1"/>
  <c r="I9" i="2" s="1"/>
  <c r="H10" i="2"/>
  <c r="G10" i="2" s="1"/>
  <c r="I10" i="2" s="1"/>
  <c r="H11" i="2"/>
  <c r="G11" i="2" s="1"/>
  <c r="I11" i="2" s="1"/>
  <c r="H12" i="2"/>
  <c r="G12" i="2" s="1"/>
  <c r="I12" i="2" s="1"/>
  <c r="H13" i="2"/>
  <c r="G13" i="2" s="1"/>
  <c r="I13" i="2" s="1"/>
  <c r="H14" i="2"/>
  <c r="G14" i="2" s="1"/>
  <c r="I14" i="2" s="1"/>
  <c r="H15" i="2"/>
  <c r="G15" i="2" s="1"/>
  <c r="I15" i="2" s="1"/>
  <c r="H16" i="2"/>
  <c r="G16" i="2" s="1"/>
  <c r="I16" i="2" s="1"/>
  <c r="H17" i="2"/>
  <c r="G17" i="2" s="1"/>
  <c r="I17" i="2" s="1"/>
  <c r="H18" i="2"/>
  <c r="G18" i="2" s="1"/>
  <c r="I18" i="2" s="1"/>
  <c r="H19" i="2"/>
  <c r="G19" i="2" s="1"/>
  <c r="I19" i="2" s="1"/>
  <c r="H4" i="2"/>
  <c r="G5" i="2"/>
  <c r="I5" i="2" s="1"/>
  <c r="G6" i="2"/>
  <c r="I6" i="2" s="1"/>
  <c r="G7" i="2"/>
  <c r="I7" i="2" s="1"/>
  <c r="V312" i="1"/>
  <c r="V307" i="1"/>
  <c r="V303" i="1"/>
  <c r="V299" i="1"/>
  <c r="V295" i="1"/>
  <c r="V291" i="1"/>
  <c r="V285" i="1"/>
  <c r="V276" i="1"/>
  <c r="V272" i="1"/>
  <c r="V268" i="1"/>
  <c r="V264" i="1"/>
  <c r="V259" i="1"/>
  <c r="V255" i="1"/>
  <c r="V250" i="1"/>
  <c r="V243" i="1"/>
  <c r="V236" i="1"/>
  <c r="V231" i="1"/>
  <c r="V224" i="1"/>
  <c r="V217" i="1"/>
  <c r="V213" i="1"/>
  <c r="V208" i="1"/>
  <c r="V201" i="1"/>
  <c r="V197" i="1"/>
  <c r="V193" i="1"/>
  <c r="V188" i="1"/>
  <c r="V184" i="1"/>
  <c r="V180" i="1"/>
  <c r="V176" i="1"/>
  <c r="V172" i="1"/>
  <c r="V166" i="1"/>
  <c r="V161" i="1"/>
  <c r="V157" i="1"/>
  <c r="V152" i="1"/>
  <c r="V148" i="1"/>
  <c r="V144" i="1"/>
  <c r="V140" i="1"/>
  <c r="V126" i="1"/>
  <c r="V121" i="1"/>
  <c r="V116" i="1"/>
  <c r="V95" i="1"/>
  <c r="V91" i="1"/>
  <c r="V86" i="1"/>
  <c r="V81" i="1"/>
  <c r="V76" i="1"/>
  <c r="V72" i="1"/>
  <c r="V67" i="1"/>
  <c r="V63" i="1"/>
  <c r="V59" i="1"/>
  <c r="V54" i="1"/>
  <c r="V49" i="1"/>
  <c r="V44" i="1"/>
  <c r="V40" i="1"/>
  <c r="V36" i="1"/>
  <c r="V32" i="1"/>
  <c r="V28" i="1"/>
  <c r="V19" i="1"/>
  <c r="V14" i="1"/>
  <c r="V10" i="1"/>
  <c r="V5" i="1"/>
  <c r="G4" i="2" l="1"/>
  <c r="I4" i="2" s="1"/>
  <c r="H46" i="2"/>
  <c r="G46" i="2" l="1"/>
  <c r="I46" i="2" s="1"/>
  <c r="G68" i="2"/>
  <c r="H68" i="2" l="1"/>
  <c r="G70" i="2"/>
  <c r="H70" i="2" s="1"/>
  <c r="G74" i="2"/>
  <c r="G76" i="2" l="1"/>
  <c r="H76" i="2" s="1"/>
  <c r="H74" i="2"/>
</calcChain>
</file>

<file path=xl/sharedStrings.xml><?xml version="1.0" encoding="utf-8"?>
<sst xmlns="http://schemas.openxmlformats.org/spreadsheetml/2006/main" count="1705" uniqueCount="306">
  <si>
    <t>5.1</t>
  </si>
  <si>
    <t>MELHORIAS FÍSICAS E OPERACIONAIS</t>
  </si>
  <si>
    <t>5.1.1</t>
  </si>
  <si>
    <t>Correções de Traçado (inclusive OAE's)</t>
  </si>
  <si>
    <t>5.1.1.1</t>
  </si>
  <si>
    <t>Correção de curva no km 61,  nos dois sentidos - L = 2 x 0,5 = 1 km</t>
  </si>
  <si>
    <t>FCO</t>
  </si>
  <si>
    <t>Inv</t>
  </si>
  <si>
    <t>PER</t>
  </si>
  <si>
    <t>5.1.2</t>
  </si>
  <si>
    <t>Execução de Variantes e Contornos (inclusive OAE's)</t>
  </si>
  <si>
    <t>5.1.2.1</t>
  </si>
  <si>
    <t>Conclusão do Contorno de Betim - L = 2 x 10,3 = 20,6 km</t>
  </si>
  <si>
    <t>5.1.3</t>
  </si>
  <si>
    <t>Execução de Ruas Laterais em Pista Simples</t>
  </si>
  <si>
    <t>5.1.4</t>
  </si>
  <si>
    <t>Melhoria de Acessos Existentes</t>
  </si>
  <si>
    <t>5.1.4.1</t>
  </si>
  <si>
    <t xml:space="preserve"> 64 Acessos</t>
  </si>
  <si>
    <t>5.1.4.2</t>
  </si>
  <si>
    <t>acesso km 791+700</t>
  </si>
  <si>
    <t>FCM4</t>
  </si>
  <si>
    <t>5.1.5</t>
  </si>
  <si>
    <t>Melhoria de Interseções Existentes</t>
  </si>
  <si>
    <t>5.1.5.1</t>
  </si>
  <si>
    <t>10 unidades</t>
  </si>
  <si>
    <t>5.1.5.2</t>
  </si>
  <si>
    <t>12 unidades</t>
  </si>
  <si>
    <t>5.1.6</t>
  </si>
  <si>
    <t>Implantação de trevo em nível, com alças</t>
  </si>
  <si>
    <t>5.1.7</t>
  </si>
  <si>
    <t>Implantação de Trevos em Desnível, com Alças, em Pista simples - Parcial</t>
  </si>
  <si>
    <t>5.1.8</t>
  </si>
  <si>
    <t>Implantação de Trevo em Desnível, com Alças, em Pista Simples - Completo</t>
  </si>
  <si>
    <t>5.1.9</t>
  </si>
  <si>
    <t>Implantação de Trevo em Desnível, com Alças, em Pista Dupla - Parcial</t>
  </si>
  <si>
    <t>5.1.9.1</t>
  </si>
  <si>
    <t>3 unidades</t>
  </si>
  <si>
    <t>5.1.10</t>
  </si>
  <si>
    <t>Implantação de Trevos em Desnível, com Alças, em Pista Dupla - Completo</t>
  </si>
  <si>
    <t>5.1.10.1</t>
  </si>
  <si>
    <t>5 unidades</t>
  </si>
  <si>
    <t>5.1.11</t>
  </si>
  <si>
    <t>Implantação de Passagens em Desnível Inferior tipo Galeria</t>
  </si>
  <si>
    <t>5.1.11.1</t>
  </si>
  <si>
    <t>Passagens em Desnível Inferior tipo Galeria</t>
  </si>
  <si>
    <t>5.1.12</t>
  </si>
  <si>
    <t>Implantação de Passagens em Desnível Inferior Tipo Viaduto</t>
  </si>
  <si>
    <t>5.1.13</t>
  </si>
  <si>
    <t>Execução de Passarelas sobre Pista Simples</t>
  </si>
  <si>
    <t>5.1.14</t>
  </si>
  <si>
    <t>Execução de Passarelas sobre Pista Dupla</t>
  </si>
  <si>
    <t>5.1.14.1</t>
  </si>
  <si>
    <t>50 passarelas</t>
  </si>
  <si>
    <t>5.1.15</t>
  </si>
  <si>
    <t>Execução de Passarelas sobre Pista tripla</t>
  </si>
  <si>
    <t>5.1.16</t>
  </si>
  <si>
    <t>Implantação de defensas metálicas</t>
  </si>
  <si>
    <t>5.1.16.1</t>
  </si>
  <si>
    <t>5.1.17</t>
  </si>
  <si>
    <t>Implantação de barreiras de concreto</t>
  </si>
  <si>
    <t>5.1.17.1</t>
  </si>
  <si>
    <t>Implantação de barreiras de concreto (rev 2010)</t>
  </si>
  <si>
    <t>5.1.18</t>
  </si>
  <si>
    <t>Pórticos</t>
  </si>
  <si>
    <t>5.1.18.1</t>
  </si>
  <si>
    <t>31 Pórticos</t>
  </si>
  <si>
    <t>5.1.19</t>
  </si>
  <si>
    <t>Retorno operacional no km 8+300 (rev 2010)</t>
  </si>
  <si>
    <t>5.1.20</t>
  </si>
  <si>
    <t>REMODELAÇÃO SISTEMA VIÁRIO FERNÃO DIAS</t>
  </si>
  <si>
    <t>FCM1</t>
  </si>
  <si>
    <t>5.1.21</t>
  </si>
  <si>
    <t>Recomposição de Talude em Gabião junto ao Córrego Santo Antônio no Contorno de Betim</t>
  </si>
  <si>
    <t>FCM2</t>
  </si>
  <si>
    <t>5.1.22</t>
  </si>
  <si>
    <t>Canalização do Córrego do Itaim, entre o km 64+795 e o km 66+394</t>
  </si>
  <si>
    <t>FCM3</t>
  </si>
  <si>
    <t>Canalização do Córrego do Itaim, entre o km 64+795 e o km 66+395</t>
  </si>
  <si>
    <t>Canalização do Córrego do Itaim, entre o km 64+795 e o km 66+396</t>
  </si>
  <si>
    <t>5.1.23</t>
  </si>
  <si>
    <t>Passagem Inferior do Tipo Trincheira no km 477+690</t>
  </si>
  <si>
    <t>Passagem Inferior do Tipo Trincheira no km 477+691</t>
  </si>
  <si>
    <t>Passagem Inferior do Tipo Trincheira no km 477+692</t>
  </si>
  <si>
    <t>5.2</t>
  </si>
  <si>
    <t>AMPLIAÇÃO DA CAPACIDADE</t>
  </si>
  <si>
    <t>5.2.1</t>
  </si>
  <si>
    <t>Duplicações (inclusive OAE's)</t>
  </si>
  <si>
    <t>5.2.2</t>
  </si>
  <si>
    <t>Execução de Terceiras Faixas</t>
  </si>
  <si>
    <t>5.2.2.1</t>
  </si>
  <si>
    <t>88 km, nos dois sentidos: km 90,4 ao km 64,7/SP e km 478,2 ao km 490,0/MG; 13 km entre o km 515 e km 580/MG</t>
  </si>
  <si>
    <t>5.3</t>
  </si>
  <si>
    <t>COMPLEMENTAÇÃO DE OBRAS DO DNIT</t>
  </si>
  <si>
    <t>5.3.1</t>
  </si>
  <si>
    <t>Complementação de Obras do DNIT, de acordo com o PER</t>
  </si>
  <si>
    <t>5.4</t>
  </si>
  <si>
    <t>Remoção de Interferências</t>
  </si>
  <si>
    <t>5.4.1</t>
  </si>
  <si>
    <t>6.1</t>
  </si>
  <si>
    <t>CENTRO DE CONTROLE OPERACIONAL – CCO</t>
  </si>
  <si>
    <t>6.1.1</t>
  </si>
  <si>
    <t>Implantação das Edificações</t>
  </si>
  <si>
    <t>6.1.1.1</t>
  </si>
  <si>
    <t>CCO</t>
  </si>
  <si>
    <t>6.1.1.2</t>
  </si>
  <si>
    <t>Postos de Fiscalização</t>
  </si>
  <si>
    <t>6.1.2</t>
  </si>
  <si>
    <t>Implantação e Instalação dos Equipamentos e Sistemas</t>
  </si>
  <si>
    <t>6.1.3</t>
  </si>
  <si>
    <t>Reposição e Atualizacão dos Equipamentos e Sistemas</t>
  </si>
  <si>
    <t>6.1.4</t>
  </si>
  <si>
    <t>Operação e Conservação dos Equipamentos e Sistemas</t>
  </si>
  <si>
    <t>6.1.4.1</t>
  </si>
  <si>
    <t>Operação</t>
  </si>
  <si>
    <t>COp</t>
  </si>
  <si>
    <t>6.1.4.2</t>
  </si>
  <si>
    <t>Conservação</t>
  </si>
  <si>
    <t>6.2</t>
  </si>
  <si>
    <t xml:space="preserve">EQUIPAMENTOS E VEÍCULOS DA ADMINISTRAÇÃO </t>
  </si>
  <si>
    <t>6.2.1</t>
  </si>
  <si>
    <t>6.3</t>
  </si>
  <si>
    <t xml:space="preserve">SISTEMAS DE CONTROLE DE TRÁFEGO </t>
  </si>
  <si>
    <t>6.3.1</t>
  </si>
  <si>
    <t>6.3.1.1</t>
  </si>
  <si>
    <t>Sistema de Detecção e Sensoriamento de Pista</t>
  </si>
  <si>
    <t>6.3.1.2</t>
  </si>
  <si>
    <t>Sistema de Painéis de Mensagens Variáveis – Fixos</t>
  </si>
  <si>
    <t>6.3.1.3</t>
  </si>
  <si>
    <t>Sistema de Painéis de Mensagens Variáveis – Móveis</t>
  </si>
  <si>
    <t>6.3.1.4</t>
  </si>
  <si>
    <t>Sistema de Sensoriamento Meteorológico</t>
  </si>
  <si>
    <t>6.3.1.5</t>
  </si>
  <si>
    <t>Sistema de Detecção de Altura</t>
  </si>
  <si>
    <t>6.3.1.6</t>
  </si>
  <si>
    <t>Sistema de Inspeção de Tráfego</t>
  </si>
  <si>
    <t>6.3.1.6.B</t>
  </si>
  <si>
    <t xml:space="preserve"> - Inspeção de Tráfego (Veículos)</t>
  </si>
  <si>
    <t>6.3.1.6.C</t>
  </si>
  <si>
    <t xml:space="preserve"> - Inspeção de Tráfego (Equipamentos)</t>
  </si>
  <si>
    <t>6.3.1.7</t>
  </si>
  <si>
    <t>Sistema de Circuito Fechado de TV – CFTV</t>
  </si>
  <si>
    <t>6.3.1.8</t>
  </si>
  <si>
    <t>Sistema de Controle de Velocidade</t>
  </si>
  <si>
    <t>FCM5</t>
  </si>
  <si>
    <t>6.4</t>
  </si>
  <si>
    <t xml:space="preserve">SISTEMAS DE ARRECADAÇÃO DE PEDÁGIO </t>
  </si>
  <si>
    <t>6.4.1</t>
  </si>
  <si>
    <t>6.4.2</t>
  </si>
  <si>
    <t>6.5</t>
  </si>
  <si>
    <t xml:space="preserve">SISTEMAS DE PESAGEM </t>
  </si>
  <si>
    <t>6.5.1</t>
  </si>
  <si>
    <t>6.5.1.1</t>
  </si>
  <si>
    <t>Balança Fixa</t>
  </si>
  <si>
    <t>6.5.1.2</t>
  </si>
  <si>
    <t>Balança Móvel</t>
  </si>
  <si>
    <t>6.5.2</t>
  </si>
  <si>
    <t>6.5.2.1</t>
  </si>
  <si>
    <t>6.5.2.2</t>
  </si>
  <si>
    <t>6.6</t>
  </si>
  <si>
    <t>SISTEMA DE COMUNICAÇÃO</t>
  </si>
  <si>
    <t>6.6.1</t>
  </si>
  <si>
    <t>6.6.1.1</t>
  </si>
  <si>
    <t>Estação de Telecomunicações</t>
  </si>
  <si>
    <t>6.6.1.2</t>
  </si>
  <si>
    <t>Telefonia de Emergência - Call Boxes</t>
  </si>
  <si>
    <t>6.6.1.2.B</t>
  </si>
  <si>
    <t xml:space="preserve"> - Call boxes (Obras Civis)</t>
  </si>
  <si>
    <t>6.6.1.2.C</t>
  </si>
  <si>
    <t xml:space="preserve"> - Call boxes (Equipamentos)</t>
  </si>
  <si>
    <t>6.6.1.3</t>
  </si>
  <si>
    <t>Radiocomunicações</t>
  </si>
  <si>
    <t>6.6.1.3.B</t>
  </si>
  <si>
    <t xml:space="preserve"> - Estação Repetidora e Torre Metálica</t>
  </si>
  <si>
    <t>6.6.1.3.C</t>
  </si>
  <si>
    <t xml:space="preserve"> - Estação Central e Estação Fixa de Radiofonia</t>
  </si>
  <si>
    <t>6.6.1.3.D</t>
  </si>
  <si>
    <t xml:space="preserve"> - Estação Móvel,  Estação Portátil e Sistema "NO BREAK"</t>
  </si>
  <si>
    <t>6.6.1.4</t>
  </si>
  <si>
    <t>Telefonia Operacional</t>
  </si>
  <si>
    <t>6.6.1.5</t>
  </si>
  <si>
    <t>Interligação CCO’s com a Sede da ANTT ​</t>
  </si>
  <si>
    <t>6.7</t>
  </si>
  <si>
    <t>SISTEMAS DE ATENDIMENTO AO USUÁRIO</t>
  </si>
  <si>
    <t>6.7.1</t>
  </si>
  <si>
    <t>6.7.2</t>
  </si>
  <si>
    <t>6.7.2.1</t>
  </si>
  <si>
    <t>Sistemas de Atendimento Emergencial</t>
  </si>
  <si>
    <t>6.7.2.1.B</t>
  </si>
  <si>
    <t xml:space="preserve"> - Atendimento Médico de Emergência</t>
  </si>
  <si>
    <t>6.7.2.1.C</t>
  </si>
  <si>
    <t xml:space="preserve"> - Guincho Leve, Caminhão Pipa e Caminhão Multi-uso (Veículos)</t>
  </si>
  <si>
    <t>6.7.2.1.D</t>
  </si>
  <si>
    <t xml:space="preserve"> - Guincho Leve, Caminhão Pipa e Caminhão Multi-uso (Equipamentos)</t>
  </si>
  <si>
    <t>6.7.2.2</t>
  </si>
  <si>
    <t>Sistemas de Informações aos Usuários</t>
  </si>
  <si>
    <t>6.7.2.3</t>
  </si>
  <si>
    <t>Sistemas de Reclamações e Sugestões</t>
  </si>
  <si>
    <t>6.8</t>
  </si>
  <si>
    <t>SISTEMA DE GUARDA E VIGILÂNCIA PATRIMONIAL</t>
  </si>
  <si>
    <t>6.8.1</t>
  </si>
  <si>
    <t>6.9</t>
  </si>
  <si>
    <t>VEÍCULOS PARA FISCALIZAÇÃO ANTT</t>
  </si>
  <si>
    <t>6.9.1</t>
  </si>
  <si>
    <t>Fornecimento de veículos para fiscalização ANTT - Aquisição</t>
  </si>
  <si>
    <t>5</t>
  </si>
  <si>
    <t/>
  </si>
  <si>
    <t>6</t>
  </si>
  <si>
    <t>ITEM</t>
  </si>
  <si>
    <t>DESCRIÇÃO</t>
  </si>
  <si>
    <t>FCM/FCO</t>
  </si>
  <si>
    <t xml:space="preserve"> Total - R$</t>
  </si>
  <si>
    <t>Previsto acumulado até o 12º ANO</t>
  </si>
  <si>
    <t>Executado</t>
  </si>
  <si>
    <t>Inexecução</t>
  </si>
  <si>
    <t>%</t>
  </si>
  <si>
    <t>R$</t>
  </si>
  <si>
    <t xml:space="preserve"> R$ </t>
  </si>
  <si>
    <t>total</t>
  </si>
  <si>
    <t>ano 01</t>
  </si>
  <si>
    <t>ano 02</t>
  </si>
  <si>
    <t>ano 03</t>
  </si>
  <si>
    <t>ano 04</t>
  </si>
  <si>
    <t>ano 05</t>
  </si>
  <si>
    <t>ano 06</t>
  </si>
  <si>
    <t>ano 07</t>
  </si>
  <si>
    <t>ano 08</t>
  </si>
  <si>
    <t>ano 09</t>
  </si>
  <si>
    <t>ano 10</t>
  </si>
  <si>
    <t>ano 11</t>
  </si>
  <si>
    <t>ano 12</t>
  </si>
  <si>
    <t>TOTAL</t>
  </si>
  <si>
    <t xml:space="preserve">Valor Executado até o 12º ano de concessão </t>
  </si>
  <si>
    <t>Fluxo de Caixa</t>
  </si>
  <si>
    <t xml:space="preserve">Valor Previsto </t>
  </si>
  <si>
    <t>Valor Executado</t>
  </si>
  <si>
    <t>% Acumulado - Nível de Execução</t>
  </si>
  <si>
    <t xml:space="preserve">FCO = </t>
  </si>
  <si>
    <t>Nível de Execução do FCO</t>
  </si>
  <si>
    <t>FCM =</t>
  </si>
  <si>
    <t>Nível de Execução do FCM</t>
  </si>
  <si>
    <t>FCO + FCM ( Investimento Total) =</t>
  </si>
  <si>
    <t>Nível de Execução Contratual</t>
  </si>
  <si>
    <t>Valor Total Contratual Executado até 25º ano de concessão</t>
  </si>
  <si>
    <t>Valor Previsto - 25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</si>
  <si>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</si>
  <si>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</si>
  <si>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</si>
  <si>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</si>
  <si>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</si>
  <si>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</si>
  <si>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</si>
  <si>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</si>
  <si>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</si>
  <si>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</si>
  <si>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</si>
  <si>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</si>
  <si>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</si>
  <si>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</si>
  <si>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</si>
  <si>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</si>
  <si>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</si>
  <si>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</si>
  <si>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</si>
  <si>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</si>
  <si>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</si>
  <si>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</si>
  <si>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</si>
  <si>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</si>
  <si>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</si>
  <si>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Acumulado até 12º Ano</t>
  </si>
  <si>
    <t>Inexecução do 12º Ano</t>
  </si>
  <si>
    <t>Acumulado do 13º ao 25º Ano</t>
  </si>
  <si>
    <t>Saldo</t>
  </si>
  <si>
    <t>14º</t>
  </si>
  <si>
    <t xml:space="preserve">Obs. </t>
  </si>
  <si>
    <t xml:space="preserve">Previsão de execução no 14º Ano Concessão </t>
  </si>
  <si>
    <t xml:space="preserve"> Melhorias de Acessos Existentes - 64 Acessos</t>
  </si>
  <si>
    <t>Melhoria de Interseções Existentes - 10 unidades</t>
  </si>
  <si>
    <t>Melhoria de Interseções Existentes - 12 unidades</t>
  </si>
  <si>
    <t>Implantação de Trevo em Desnível, com Alças, em Pista Dupla - Parcial - 3 unidades</t>
  </si>
  <si>
    <t>Implantação de Trevos em Desnível, com Alças, em Pista Dupla - Completo - 5 unidades</t>
  </si>
  <si>
    <t>Execução de Passarelas sobre Pista Dupla - 50 passarelas</t>
  </si>
  <si>
    <t>Execução de Terceiras Faixas - 88 km, nos dois sentidos: km 90,4 ao km 64,7/SP e km 478,2 ao km 490,0/MG; 13 km entre o km 515 e km 580/MG</t>
  </si>
  <si>
    <t>Implantação das Edificações - CCO</t>
  </si>
  <si>
    <t>Implantação das Edificações - Postos de Fiscalização</t>
  </si>
  <si>
    <t>Implantação e Instalação dos Equipamentos e Sistemas - CCO e Postos de Fiscalização</t>
  </si>
  <si>
    <t>Equipamentos e Veículos da Administração - Implantação e Instalação dos Equipamentos e Sistemas</t>
  </si>
  <si>
    <t>Implantação e Instalação dos Equipamentos e Sistemas - Sistema de Detecção e Sensoriamento de Pista</t>
  </si>
  <si>
    <t>Implantação e Instalação dos Equipamentos e Sistemas - Sistema de Painéis de Mensagens Variáveis – Fixos</t>
  </si>
  <si>
    <t>Implantação e Instalação dos Equipamentos e Sistemas - Sistema de Painéis de Mensagens Variáveis – Móveis</t>
  </si>
  <si>
    <t>Implantação e Instalação dos Equipamentos e Sistemas - Sistema de Sensoriamento Meteorológico</t>
  </si>
  <si>
    <t>Implantação e Instalação dos Equipamentos e Sistemas - Sistema de Detecção de Altura</t>
  </si>
  <si>
    <t>Implantação e Instalação dos Equipamentos e Sistemas -Sistema de Circuito Fechado de TV – CFTV</t>
  </si>
  <si>
    <t>Implantação das Edificações - Sistema de Arrecadação de Pedágios</t>
  </si>
  <si>
    <t>Implantação e Instalação dos Equipamentos e Sistemas -  - Sistema de Arrecadação de Pedágios</t>
  </si>
  <si>
    <t>Implantação das Edificações - Balança Fixa</t>
  </si>
  <si>
    <t>Implantação de Equipamentos e Sistemas - Balança Fixa</t>
  </si>
  <si>
    <t>Sistema de Atendimento ao usuário - Implantação das Edificações</t>
  </si>
  <si>
    <t xml:space="preserve"> Implantação e Instalação dos Equipamentos e Sistemas- Atendimento Médico de Emergência</t>
  </si>
  <si>
    <t xml:space="preserve"> Implantação e Instalação dos Equipamentos e Sistemas - Guincho Leve, Caminhão Pipa e Caminhão Multi-uso (Veículos)</t>
  </si>
  <si>
    <t xml:space="preserve"> Implantação e Instalação dos Equipamentos e Sistemas - Guincho Leve, Caminhão Pipa e Caminhão Multi-uso (Equipamentos)</t>
  </si>
  <si>
    <t>Sistema de Guarda e Vigilância Patrimonial - Implantação e Instalação dos Equipamentos e Sistemas</t>
  </si>
  <si>
    <t>Melhoria de Acessos Existentes - acesso km 791+700</t>
  </si>
  <si>
    <t>Implantação e Instalação dos Equipamentos e Sistemas -Balança Fixa</t>
  </si>
  <si>
    <t>Obras de Ampliação de Capacidae e Melhorias Físicas e Operacionais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</si>
</sst>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9" fontId="3" fillId="2" borderId="1" xfId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9" fontId="0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vertical="center"/>
    </xf>
    <xf numFmtId="10" fontId="3" fillId="2" borderId="1" xfId="1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3" borderId="0" xfId="0" applyNumberFormat="1" applyFont="1" applyFill="1"/>
    <xf numFmtId="0" fontId="5" fillId="4" borderId="1" xfId="0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center"/>
    </xf>
    <xf numFmtId="10" fontId="6" fillId="5" borderId="1" xfId="1" applyNumberFormat="1" applyFont="1" applyFill="1" applyBorder="1" applyAlignment="1">
      <alignment horizontal="center" vertical="center"/>
    </xf>
    <xf numFmtId="43" fontId="6" fillId="6" borderId="1" xfId="0" applyNumberFormat="1" applyFont="1" applyFill="1" applyBorder="1" applyAlignment="1">
      <alignment horizontal="center"/>
    </xf>
    <xf numFmtId="10" fontId="6" fillId="6" borderId="1" xfId="1" applyNumberFormat="1" applyFont="1" applyFill="1" applyBorder="1" applyAlignment="1">
      <alignment horizontal="center" vertical="center"/>
    </xf>
    <xf numFmtId="43" fontId="6" fillId="7" borderId="1" xfId="0" applyNumberFormat="1" applyFont="1" applyFill="1" applyBorder="1" applyAlignment="1">
      <alignment horizontal="center"/>
    </xf>
    <xf numFmtId="10" fontId="6" fillId="7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43" fontId="6" fillId="9" borderId="1" xfId="0" applyNumberFormat="1" applyFont="1" applyFill="1" applyBorder="1" applyAlignment="1">
      <alignment horizontal="center"/>
    </xf>
    <xf numFmtId="10" fontId="6" fillId="9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4" fontId="8" fillId="10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right"/>
    </xf>
    <xf numFmtId="0" fontId="6" fillId="9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EFIR\2&#170;%20Etapa\CONCESSION&#193;RIAS\AUTOPISTA%20FERN&#195;O%20DIAS\0-REVIS&#213;ES\REVIS&#195;O%202020\Cronograma%20PER%20-%20final%2012&#170;RO%20e%2012&#170;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Síntese"/>
      <sheetName val="Painel"/>
      <sheetName val="Impactos"/>
      <sheetName val="PER"/>
      <sheetName val="Quadro Tarifário"/>
      <sheetName val="Extensão de prazo"/>
      <sheetName val="Depreciação"/>
      <sheetName val="Depreciação Ext"/>
      <sheetName val="Amortização"/>
      <sheetName val="FCO"/>
      <sheetName val="FCM1"/>
      <sheetName val="FCM2"/>
      <sheetName val="FCM3"/>
      <sheetName val="FCM4"/>
      <sheetName val="FCM5"/>
      <sheetName val="FCM6"/>
      <sheetName val="FCM7"/>
      <sheetName val="FCM8"/>
    </sheetNames>
    <sheetDataSet>
      <sheetData sheetId="0"/>
      <sheetData sheetId="1"/>
      <sheetData sheetId="2">
        <row r="3">
          <cell r="D3">
            <v>13</v>
          </cell>
        </row>
        <row r="16">
          <cell r="D16" t="str">
            <v>-</v>
          </cell>
          <cell r="F16" t="str">
            <v>Não</v>
          </cell>
          <cell r="N16" t="str">
            <v>-</v>
          </cell>
          <cell r="P16" t="str">
            <v>Não</v>
          </cell>
          <cell r="X16" t="str">
            <v>-</v>
          </cell>
          <cell r="Z16" t="str">
            <v>Não</v>
          </cell>
          <cell r="AH16" t="str">
            <v>-</v>
          </cell>
          <cell r="AJ16" t="str">
            <v>Não</v>
          </cell>
          <cell r="AR16" t="str">
            <v>-</v>
          </cell>
          <cell r="AT16" t="str">
            <v>Não</v>
          </cell>
          <cell r="BB16" t="str">
            <v>-</v>
          </cell>
          <cell r="BD16" t="str">
            <v>Não</v>
          </cell>
          <cell r="BL16" t="str">
            <v>-</v>
          </cell>
          <cell r="BN16" t="str">
            <v>Não</v>
          </cell>
          <cell r="BV16" t="str">
            <v>-</v>
          </cell>
          <cell r="BX16" t="str">
            <v>Não</v>
          </cell>
          <cell r="CH16" t="str">
            <v>Sim</v>
          </cell>
        </row>
        <row r="17">
          <cell r="D17" t="str">
            <v>-</v>
          </cell>
          <cell r="F17" t="str">
            <v>Não</v>
          </cell>
          <cell r="N17" t="str">
            <v>-</v>
          </cell>
          <cell r="P17" t="str">
            <v>Não</v>
          </cell>
          <cell r="X17" t="str">
            <v>-</v>
          </cell>
          <cell r="Z17" t="str">
            <v>Não</v>
          </cell>
          <cell r="AH17" t="str">
            <v>-</v>
          </cell>
          <cell r="AJ17" t="str">
            <v>Não</v>
          </cell>
          <cell r="AR17" t="str">
            <v>-</v>
          </cell>
          <cell r="AT17" t="str">
            <v>Não</v>
          </cell>
          <cell r="BB17" t="str">
            <v>-</v>
          </cell>
          <cell r="BD17" t="str">
            <v>Não</v>
          </cell>
          <cell r="BL17" t="str">
            <v>-</v>
          </cell>
          <cell r="BN17" t="str">
            <v>Não</v>
          </cell>
          <cell r="BV17" t="str">
            <v>-</v>
          </cell>
          <cell r="BX17" t="str">
            <v>Não</v>
          </cell>
          <cell r="CH17" t="str">
            <v>Não</v>
          </cell>
        </row>
        <row r="18">
          <cell r="D18" t="str">
            <v>-</v>
          </cell>
          <cell r="F18" t="str">
            <v>Não</v>
          </cell>
          <cell r="N18" t="str">
            <v>-</v>
          </cell>
          <cell r="P18" t="str">
            <v>Não</v>
          </cell>
          <cell r="X18" t="str">
            <v>-</v>
          </cell>
          <cell r="Z18" t="str">
            <v>Não</v>
          </cell>
          <cell r="AH18" t="str">
            <v>-</v>
          </cell>
          <cell r="AJ18" t="str">
            <v>Não</v>
          </cell>
          <cell r="AR18" t="str">
            <v>-</v>
          </cell>
          <cell r="AT18" t="str">
            <v>Não</v>
          </cell>
          <cell r="BB18" t="str">
            <v>-</v>
          </cell>
          <cell r="BD18" t="str">
            <v>Não</v>
          </cell>
          <cell r="BL18" t="str">
            <v>-</v>
          </cell>
          <cell r="BN18" t="str">
            <v>Sim</v>
          </cell>
          <cell r="BV18" t="str">
            <v>-</v>
          </cell>
          <cell r="BX18" t="str">
            <v>Sim</v>
          </cell>
          <cell r="CF18" t="str">
            <v>15.2</v>
          </cell>
          <cell r="CH18" t="str">
            <v>Sim</v>
          </cell>
        </row>
        <row r="19">
          <cell r="D19" t="str">
            <v>-</v>
          </cell>
          <cell r="F19" t="str">
            <v>Não</v>
          </cell>
          <cell r="N19" t="str">
            <v>-</v>
          </cell>
          <cell r="P19" t="str">
            <v>Não</v>
          </cell>
          <cell r="X19" t="str">
            <v>-</v>
          </cell>
          <cell r="Z19" t="str">
            <v>Não</v>
          </cell>
          <cell r="AH19" t="str">
            <v>-</v>
          </cell>
          <cell r="AJ19" t="str">
            <v>Não</v>
          </cell>
          <cell r="AR19" t="str">
            <v>-</v>
          </cell>
          <cell r="AT19" t="str">
            <v>Não</v>
          </cell>
          <cell r="BB19" t="str">
            <v>-</v>
          </cell>
          <cell r="BD19" t="str">
            <v>Não</v>
          </cell>
          <cell r="BL19" t="str">
            <v>-</v>
          </cell>
          <cell r="BN19" t="str">
            <v>Não</v>
          </cell>
          <cell r="BV19" t="str">
            <v>-</v>
          </cell>
          <cell r="BX19" t="str">
            <v>Não</v>
          </cell>
        </row>
        <row r="20">
          <cell r="D20" t="str">
            <v>10.1</v>
          </cell>
          <cell r="F20" t="str">
            <v>Não</v>
          </cell>
          <cell r="N20" t="str">
            <v>-</v>
          </cell>
          <cell r="P20" t="str">
            <v>Não</v>
          </cell>
          <cell r="X20" t="str">
            <v>-</v>
          </cell>
          <cell r="Z20" t="str">
            <v>Não</v>
          </cell>
          <cell r="AH20" t="str">
            <v>-</v>
          </cell>
          <cell r="AJ20" t="str">
            <v>Não</v>
          </cell>
          <cell r="AR20" t="str">
            <v>-</v>
          </cell>
          <cell r="AT20" t="str">
            <v>Não</v>
          </cell>
          <cell r="BB20" t="str">
            <v>-</v>
          </cell>
          <cell r="BD20" t="str">
            <v>Não</v>
          </cell>
          <cell r="BL20" t="str">
            <v>-</v>
          </cell>
          <cell r="BN20" t="str">
            <v>Não</v>
          </cell>
          <cell r="BV20" t="str">
            <v>-</v>
          </cell>
          <cell r="BX20" t="str">
            <v>Não</v>
          </cell>
        </row>
        <row r="21">
          <cell r="D21" t="str">
            <v>-</v>
          </cell>
          <cell r="F21" t="str">
            <v>Não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1:V320"/>
  <sheetViews>
    <sheetView topLeftCell="Q1" zoomScale="205" zoomScaleNormal="205" workbookViewId="0">
      <selection activeCell="V2" sqref="V2"/>
    </sheetView>
  </sheetViews>
  <sheetFormatPr defaultRowHeight="12" x14ac:dyDescent="0.2"/>
  <cols>
    <col min="1" max="3" width="9.140625" style="1"/>
    <col min="4" max="4" width="42.42578125" style="1" customWidth="1"/>
    <col min="5" max="6" width="9.140625" style="1"/>
    <col min="7" max="8" width="9.28515625" style="1" bestFit="1" customWidth="1"/>
    <col min="9" max="9" width="12.140625" style="2" bestFit="1" customWidth="1"/>
    <col min="10" max="20" width="10.85546875" style="2" bestFit="1" customWidth="1"/>
    <col min="21" max="21" width="11.140625" style="2" bestFit="1" customWidth="1"/>
    <col min="22" max="16384" width="9.140625" style="1"/>
  </cols>
  <sheetData>
    <row r="1" spans="2:22" x14ac:dyDescent="0.2">
      <c r="I1" s="2" t="s">
        <v>218</v>
      </c>
      <c r="J1" s="2" t="s">
        <v>219</v>
      </c>
      <c r="K1" s="2" t="s">
        <v>220</v>
      </c>
      <c r="L1" s="2" t="s">
        <v>221</v>
      </c>
      <c r="M1" s="2" t="s">
        <v>222</v>
      </c>
      <c r="N1" s="2" t="s">
        <v>223</v>
      </c>
      <c r="O1" s="2" t="s">
        <v>224</v>
      </c>
      <c r="P1" s="2" t="s">
        <v>225</v>
      </c>
      <c r="Q1" s="2" t="s">
        <v>226</v>
      </c>
      <c r="R1" s="2" t="s">
        <v>227</v>
      </c>
      <c r="S1" s="2" t="s">
        <v>228</v>
      </c>
      <c r="T1" s="2" t="s">
        <v>229</v>
      </c>
      <c r="U1" s="2" t="s">
        <v>230</v>
      </c>
    </row>
    <row r="2" spans="2:22" x14ac:dyDescent="0.2">
      <c r="B2" s="1" t="s">
        <v>205</v>
      </c>
      <c r="C2" s="1" t="s">
        <v>0</v>
      </c>
      <c r="D2" s="1" t="s">
        <v>1</v>
      </c>
      <c r="I2" s="2">
        <v>310798040.32163161</v>
      </c>
      <c r="J2" s="2">
        <v>0</v>
      </c>
      <c r="K2" s="2">
        <v>26827663.009999998</v>
      </c>
      <c r="L2" s="2">
        <v>6163812.3899999997</v>
      </c>
      <c r="M2" s="2">
        <v>20571403.420000002</v>
      </c>
      <c r="N2" s="2">
        <v>38692068.129999995</v>
      </c>
      <c r="O2" s="2">
        <v>73699218.109999999</v>
      </c>
      <c r="P2" s="2">
        <v>35782753.120000005</v>
      </c>
      <c r="Q2" s="2">
        <v>17899153.810000002</v>
      </c>
      <c r="R2" s="2">
        <v>669943.59000000008</v>
      </c>
      <c r="S2" s="2">
        <v>10673816.85</v>
      </c>
      <c r="T2" s="2">
        <v>4220077.47</v>
      </c>
      <c r="U2" s="2">
        <v>64527781.981631547</v>
      </c>
      <c r="V2" s="1">
        <f>SUBTOTAL(9,J2:U2)</f>
        <v>299727691.88163155</v>
      </c>
    </row>
    <row r="3" spans="2:22" hidden="1" x14ac:dyDescent="0.2">
      <c r="B3" s="1" t="s">
        <v>0</v>
      </c>
      <c r="C3" s="1" t="s">
        <v>2</v>
      </c>
      <c r="D3" s="1" t="s">
        <v>3</v>
      </c>
      <c r="I3" s="2">
        <v>1703130.53</v>
      </c>
      <c r="J3" s="2">
        <v>0</v>
      </c>
      <c r="K3" s="2">
        <v>1298637.03</v>
      </c>
      <c r="L3" s="2">
        <v>404493.5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</row>
    <row r="4" spans="2:22" x14ac:dyDescent="0.2">
      <c r="B4" s="1" t="s">
        <v>206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I4" s="2">
        <v>1703130.53</v>
      </c>
      <c r="J4" s="2">
        <v>1703130.53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</row>
    <row r="5" spans="2:22" x14ac:dyDescent="0.2">
      <c r="B5" s="1" t="s">
        <v>206</v>
      </c>
      <c r="C5" s="1" t="s">
        <v>4</v>
      </c>
      <c r="D5" s="1" t="s">
        <v>5</v>
      </c>
      <c r="E5" s="1" t="s">
        <v>6</v>
      </c>
      <c r="F5" s="1" t="s">
        <v>7</v>
      </c>
      <c r="G5" s="1">
        <v>12</v>
      </c>
      <c r="I5" s="2">
        <v>1703130.53</v>
      </c>
      <c r="J5" s="2">
        <v>0</v>
      </c>
      <c r="K5" s="2">
        <v>1298637.03</v>
      </c>
      <c r="L5" s="2">
        <v>404493.5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1">
        <f>SUBTOTAL(9,J5:U5)</f>
        <v>1703130.53</v>
      </c>
    </row>
    <row r="6" spans="2:22" x14ac:dyDescent="0.2">
      <c r="B6" s="1" t="s">
        <v>2</v>
      </c>
      <c r="C6" s="1" t="s">
        <v>4</v>
      </c>
      <c r="D6" s="1" t="s">
        <v>5</v>
      </c>
      <c r="E6" s="1" t="s">
        <v>6</v>
      </c>
      <c r="F6" s="1" t="s">
        <v>7</v>
      </c>
      <c r="G6" s="1">
        <v>13</v>
      </c>
      <c r="H6" s="1">
        <v>25</v>
      </c>
      <c r="I6" s="2">
        <v>1703130.53</v>
      </c>
      <c r="J6" s="2">
        <v>0</v>
      </c>
      <c r="K6" s="2">
        <v>1298637.03</v>
      </c>
      <c r="L6" s="2">
        <v>404493.5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</row>
    <row r="7" spans="2:22" hidden="1" x14ac:dyDescent="0.2">
      <c r="B7" s="1" t="s">
        <v>206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2:22" hidden="1" x14ac:dyDescent="0.2">
      <c r="B8" s="1" t="s">
        <v>0</v>
      </c>
      <c r="C8" s="1" t="s">
        <v>9</v>
      </c>
      <c r="D8" s="1" t="s">
        <v>10</v>
      </c>
      <c r="I8" s="2">
        <v>23377648.98</v>
      </c>
      <c r="J8" s="2">
        <v>0</v>
      </c>
      <c r="K8" s="2">
        <v>0</v>
      </c>
      <c r="L8" s="2">
        <v>4456993.38</v>
      </c>
      <c r="M8" s="2">
        <v>3628585.67</v>
      </c>
      <c r="N8" s="2">
        <v>6934776.1100000003</v>
      </c>
      <c r="O8" s="2">
        <v>8357293.8200000003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</row>
    <row r="9" spans="2:22" x14ac:dyDescent="0.2">
      <c r="B9" s="1" t="s">
        <v>206</v>
      </c>
      <c r="C9" s="1" t="s">
        <v>11</v>
      </c>
      <c r="D9" s="1" t="s">
        <v>12</v>
      </c>
      <c r="E9" s="1" t="s">
        <v>6</v>
      </c>
      <c r="F9" s="1" t="s">
        <v>7</v>
      </c>
      <c r="G9" s="1" t="s">
        <v>8</v>
      </c>
      <c r="I9" s="2">
        <v>29617439.879999999</v>
      </c>
      <c r="J9" s="2">
        <v>0</v>
      </c>
      <c r="K9" s="2">
        <v>14808719.939999999</v>
      </c>
      <c r="L9" s="2">
        <v>14808719.939999999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</row>
    <row r="10" spans="2:22" x14ac:dyDescent="0.2">
      <c r="B10" s="1" t="s">
        <v>206</v>
      </c>
      <c r="C10" s="1" t="s">
        <v>11</v>
      </c>
      <c r="D10" s="1" t="s">
        <v>12</v>
      </c>
      <c r="E10" s="1" t="s">
        <v>6</v>
      </c>
      <c r="F10" s="1" t="s">
        <v>7</v>
      </c>
      <c r="G10" s="1">
        <v>12</v>
      </c>
      <c r="I10" s="2">
        <v>23377648.98</v>
      </c>
      <c r="J10" s="2">
        <v>0</v>
      </c>
      <c r="K10" s="2">
        <v>0</v>
      </c>
      <c r="L10" s="2">
        <v>4456993.38</v>
      </c>
      <c r="M10" s="2">
        <v>3628585.67</v>
      </c>
      <c r="N10" s="2">
        <v>6934776.1100000003</v>
      </c>
      <c r="O10" s="2">
        <v>8357293.8200000003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1">
        <f>SUBTOTAL(9,J10:U10)</f>
        <v>23377648.98</v>
      </c>
    </row>
    <row r="11" spans="2:22" x14ac:dyDescent="0.2">
      <c r="B11" s="1" t="s">
        <v>9</v>
      </c>
      <c r="C11" s="1" t="s">
        <v>11</v>
      </c>
      <c r="D11" s="1" t="s">
        <v>12</v>
      </c>
      <c r="E11" s="1" t="s">
        <v>6</v>
      </c>
      <c r="F11" s="1" t="s">
        <v>7</v>
      </c>
      <c r="G11" s="1">
        <v>13</v>
      </c>
      <c r="H11" s="1">
        <v>25</v>
      </c>
      <c r="I11" s="2">
        <v>23377648.98</v>
      </c>
      <c r="J11" s="2">
        <v>0</v>
      </c>
      <c r="K11" s="2">
        <v>0</v>
      </c>
      <c r="L11" s="2">
        <v>4456993.38</v>
      </c>
      <c r="M11" s="2">
        <v>3628585.67</v>
      </c>
      <c r="N11" s="2">
        <v>6934776.1100000003</v>
      </c>
      <c r="O11" s="2">
        <v>8357293.8200000003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</row>
    <row r="12" spans="2:22" hidden="1" x14ac:dyDescent="0.2">
      <c r="B12" s="1" t="s">
        <v>206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</row>
    <row r="13" spans="2:22" x14ac:dyDescent="0.2">
      <c r="B13" s="1" t="s">
        <v>206</v>
      </c>
      <c r="C13" s="1" t="s">
        <v>13</v>
      </c>
      <c r="D13" s="1" t="s">
        <v>14</v>
      </c>
      <c r="E13" s="1" t="s">
        <v>6</v>
      </c>
      <c r="F13" s="1" t="s">
        <v>7</v>
      </c>
      <c r="G13" s="1" t="s">
        <v>8</v>
      </c>
      <c r="I13" s="2">
        <v>68542330.850000009</v>
      </c>
      <c r="J13" s="2">
        <v>0</v>
      </c>
      <c r="K13" s="2">
        <v>23269197.829999998</v>
      </c>
      <c r="L13" s="2">
        <v>22636566.510000002</v>
      </c>
      <c r="M13" s="2">
        <v>22636566.510000002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</row>
    <row r="14" spans="2:22" x14ac:dyDescent="0.2">
      <c r="B14" s="1" t="s">
        <v>206</v>
      </c>
      <c r="C14" s="1" t="s">
        <v>13</v>
      </c>
      <c r="D14" s="1" t="s">
        <v>14</v>
      </c>
      <c r="E14" s="1" t="s">
        <v>6</v>
      </c>
      <c r="F14" s="1" t="s">
        <v>7</v>
      </c>
      <c r="G14" s="1">
        <v>12</v>
      </c>
      <c r="I14" s="2">
        <v>68542330.810000002</v>
      </c>
      <c r="J14" s="2">
        <v>0</v>
      </c>
      <c r="K14" s="2">
        <v>0</v>
      </c>
      <c r="L14" s="2">
        <v>0</v>
      </c>
      <c r="M14" s="2">
        <v>1165434.8600000001</v>
      </c>
      <c r="N14" s="2">
        <v>2274489.04</v>
      </c>
      <c r="O14" s="2">
        <v>16402205.43</v>
      </c>
      <c r="P14" s="2">
        <v>11473847.949999999</v>
      </c>
      <c r="Q14" s="2">
        <v>0</v>
      </c>
      <c r="R14" s="2">
        <v>94531.12</v>
      </c>
      <c r="S14" s="2">
        <v>0</v>
      </c>
      <c r="T14" s="2">
        <v>0</v>
      </c>
      <c r="U14" s="2">
        <v>37131822.409999996</v>
      </c>
      <c r="V14" s="1">
        <f>SUBTOTAL(9,J14:U14)</f>
        <v>68542330.810000002</v>
      </c>
    </row>
    <row r="15" spans="2:22" x14ac:dyDescent="0.2">
      <c r="B15" s="1" t="s">
        <v>0</v>
      </c>
      <c r="C15" s="1" t="s">
        <v>13</v>
      </c>
      <c r="D15" s="1" t="s">
        <v>14</v>
      </c>
      <c r="E15" s="1" t="s">
        <v>6</v>
      </c>
      <c r="F15" s="1" t="s">
        <v>7</v>
      </c>
      <c r="G15" s="1">
        <v>13</v>
      </c>
      <c r="H15" s="1">
        <v>25</v>
      </c>
      <c r="I15" s="2">
        <v>68542330.810000002</v>
      </c>
      <c r="J15" s="2">
        <v>0</v>
      </c>
      <c r="K15" s="2">
        <v>0</v>
      </c>
      <c r="L15" s="2">
        <v>0</v>
      </c>
      <c r="M15" s="2">
        <v>1165434.8600000001</v>
      </c>
      <c r="N15" s="2">
        <v>2274489.04</v>
      </c>
      <c r="O15" s="2">
        <v>16402205.43</v>
      </c>
      <c r="P15" s="2">
        <v>11473847.949999999</v>
      </c>
      <c r="Q15" s="2">
        <v>0</v>
      </c>
      <c r="R15" s="2">
        <v>94531.12</v>
      </c>
      <c r="S15" s="2">
        <v>0</v>
      </c>
      <c r="T15" s="2">
        <v>0</v>
      </c>
      <c r="U15" s="2">
        <v>37131822.409999996</v>
      </c>
    </row>
    <row r="16" spans="2:22" hidden="1" x14ac:dyDescent="0.2">
      <c r="B16" s="1" t="s">
        <v>206</v>
      </c>
      <c r="J16" s="2">
        <v>0</v>
      </c>
      <c r="K16" s="2">
        <v>0</v>
      </c>
      <c r="L16" s="2">
        <v>0</v>
      </c>
      <c r="M16" s="2">
        <v>1165434.8600000001</v>
      </c>
      <c r="N16" s="2">
        <v>2274489.04</v>
      </c>
      <c r="O16" s="2">
        <v>16402205.43</v>
      </c>
      <c r="P16" s="2">
        <v>11473847.949999999</v>
      </c>
      <c r="Q16" s="2">
        <v>0</v>
      </c>
      <c r="R16" s="2">
        <v>94531.12</v>
      </c>
      <c r="S16" s="2">
        <v>0</v>
      </c>
      <c r="T16" s="2">
        <v>0</v>
      </c>
      <c r="U16" s="2">
        <v>37131822.409999996</v>
      </c>
    </row>
    <row r="17" spans="2:22" hidden="1" x14ac:dyDescent="0.2">
      <c r="B17" s="1" t="s">
        <v>0</v>
      </c>
      <c r="C17" s="1" t="s">
        <v>15</v>
      </c>
      <c r="D17" s="1" t="s">
        <v>16</v>
      </c>
      <c r="I17" s="2">
        <v>8661336.6799999997</v>
      </c>
      <c r="J17" s="2">
        <v>0</v>
      </c>
      <c r="K17" s="2">
        <v>0</v>
      </c>
      <c r="L17" s="2">
        <v>0</v>
      </c>
      <c r="M17" s="2">
        <v>587090.57999999996</v>
      </c>
      <c r="N17" s="2">
        <v>2360467.4300000002</v>
      </c>
      <c r="O17" s="2">
        <v>4786301.2300000004</v>
      </c>
      <c r="P17" s="2">
        <v>13315.46</v>
      </c>
      <c r="Q17" s="2">
        <v>0</v>
      </c>
      <c r="R17" s="2">
        <v>0</v>
      </c>
      <c r="S17" s="2">
        <v>0</v>
      </c>
      <c r="T17" s="2">
        <v>731329.58</v>
      </c>
      <c r="U17" s="2">
        <v>182832.4</v>
      </c>
    </row>
    <row r="18" spans="2:22" x14ac:dyDescent="0.2">
      <c r="B18" s="1" t="s">
        <v>206</v>
      </c>
      <c r="C18" s="1" t="s">
        <v>17</v>
      </c>
      <c r="D18" s="1" t="s">
        <v>18</v>
      </c>
      <c r="E18" s="1" t="s">
        <v>6</v>
      </c>
      <c r="F18" s="1" t="s">
        <v>7</v>
      </c>
      <c r="G18" s="1" t="s">
        <v>8</v>
      </c>
      <c r="I18" s="2">
        <v>7747174.6799999997</v>
      </c>
      <c r="J18" s="2">
        <v>0</v>
      </c>
      <c r="K18" s="2">
        <v>3873587.34</v>
      </c>
      <c r="L18" s="2">
        <v>3873587.34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</row>
    <row r="19" spans="2:22" x14ac:dyDescent="0.2">
      <c r="B19" s="1" t="s">
        <v>206</v>
      </c>
      <c r="C19" s="1" t="s">
        <v>17</v>
      </c>
      <c r="D19" s="1" t="s">
        <v>18</v>
      </c>
      <c r="E19" s="1" t="s">
        <v>6</v>
      </c>
      <c r="F19" s="1" t="s">
        <v>7</v>
      </c>
      <c r="G19" s="1">
        <v>12</v>
      </c>
      <c r="I19" s="2">
        <v>7747174.7000000002</v>
      </c>
      <c r="J19" s="2">
        <v>0</v>
      </c>
      <c r="K19" s="2">
        <v>0</v>
      </c>
      <c r="L19" s="2">
        <v>0</v>
      </c>
      <c r="M19" s="2">
        <v>587090.57999999996</v>
      </c>
      <c r="N19" s="2">
        <v>2360467.4300000002</v>
      </c>
      <c r="O19" s="2">
        <v>4786301.2300000004</v>
      </c>
      <c r="P19" s="2">
        <v>13315.46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1">
        <f>SUBTOTAL(9,J19:U19)</f>
        <v>7747174.7000000002</v>
      </c>
    </row>
    <row r="20" spans="2:22" x14ac:dyDescent="0.2">
      <c r="B20" s="1" t="s">
        <v>15</v>
      </c>
      <c r="C20" s="1" t="s">
        <v>17</v>
      </c>
      <c r="D20" s="1" t="s">
        <v>18</v>
      </c>
      <c r="E20" s="1" t="s">
        <v>6</v>
      </c>
      <c r="F20" s="1" t="s">
        <v>7</v>
      </c>
      <c r="G20" s="1">
        <v>13</v>
      </c>
      <c r="H20" s="1">
        <v>25</v>
      </c>
      <c r="I20" s="2">
        <v>7747174.7000000002</v>
      </c>
      <c r="J20" s="2">
        <v>0</v>
      </c>
      <c r="K20" s="2">
        <v>0</v>
      </c>
      <c r="L20" s="2">
        <v>0</v>
      </c>
      <c r="M20" s="2">
        <v>587090.57999999996</v>
      </c>
      <c r="N20" s="2">
        <v>2360467.4300000002</v>
      </c>
      <c r="O20" s="2">
        <v>4786301.2300000004</v>
      </c>
      <c r="P20" s="2">
        <v>13315.46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</row>
    <row r="21" spans="2:22" hidden="1" x14ac:dyDescent="0.2">
      <c r="B21" s="1" t="s">
        <v>206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</row>
    <row r="22" spans="2:22" x14ac:dyDescent="0.2">
      <c r="B22" s="1" t="s">
        <v>206</v>
      </c>
      <c r="C22" s="1" t="s">
        <v>19</v>
      </c>
      <c r="D22" s="1" t="s">
        <v>20</v>
      </c>
      <c r="E22" s="1" t="s">
        <v>21</v>
      </c>
      <c r="F22" s="1" t="s">
        <v>7</v>
      </c>
      <c r="G22" s="1" t="s">
        <v>8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</row>
    <row r="23" spans="2:22" x14ac:dyDescent="0.2">
      <c r="B23" s="1" t="s">
        <v>206</v>
      </c>
      <c r="C23" s="1" t="s">
        <v>19</v>
      </c>
      <c r="D23" s="1" t="s">
        <v>20</v>
      </c>
      <c r="E23" s="1" t="s">
        <v>21</v>
      </c>
      <c r="F23" s="1" t="s">
        <v>7</v>
      </c>
      <c r="G23" s="1">
        <v>12</v>
      </c>
      <c r="I23" s="2">
        <v>914161.98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731329.58</v>
      </c>
      <c r="U23" s="2">
        <v>182832.4</v>
      </c>
      <c r="V23" s="1">
        <f>SUBTOTAL(9,J23:U23)</f>
        <v>914161.98</v>
      </c>
    </row>
    <row r="24" spans="2:22" x14ac:dyDescent="0.2">
      <c r="B24" s="1" t="s">
        <v>15</v>
      </c>
      <c r="C24" s="1" t="s">
        <v>19</v>
      </c>
      <c r="D24" s="1" t="s">
        <v>20</v>
      </c>
      <c r="E24" s="1" t="s">
        <v>21</v>
      </c>
      <c r="F24" s="1" t="s">
        <v>7</v>
      </c>
      <c r="G24" s="1">
        <v>13</v>
      </c>
      <c r="H24" s="1">
        <v>25</v>
      </c>
      <c r="I24" s="2">
        <v>914161.98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731329.58</v>
      </c>
      <c r="U24" s="2">
        <v>182832.4</v>
      </c>
    </row>
    <row r="25" spans="2:22" hidden="1" x14ac:dyDescent="0.2">
      <c r="B25" s="1" t="s">
        <v>206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</row>
    <row r="26" spans="2:22" hidden="1" x14ac:dyDescent="0.2">
      <c r="B26" s="1" t="s">
        <v>0</v>
      </c>
      <c r="C26" s="1" t="s">
        <v>22</v>
      </c>
      <c r="D26" s="1" t="s">
        <v>23</v>
      </c>
      <c r="I26" s="2">
        <v>7613818.4199999999</v>
      </c>
      <c r="J26" s="2">
        <v>0</v>
      </c>
      <c r="K26" s="2">
        <v>0</v>
      </c>
      <c r="L26" s="2">
        <v>498747.88</v>
      </c>
      <c r="M26" s="2">
        <v>1224199.33</v>
      </c>
      <c r="N26" s="2">
        <v>544088.6</v>
      </c>
      <c r="O26" s="2">
        <v>334173.90999999997</v>
      </c>
      <c r="P26" s="2">
        <v>5012608.6999999993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</row>
    <row r="27" spans="2:22" x14ac:dyDescent="0.2">
      <c r="B27" s="1" t="s">
        <v>206</v>
      </c>
      <c r="C27" s="1" t="s">
        <v>24</v>
      </c>
      <c r="D27" s="1" t="s">
        <v>25</v>
      </c>
      <c r="E27" s="1" t="s">
        <v>6</v>
      </c>
      <c r="F27" s="1" t="s">
        <v>7</v>
      </c>
      <c r="G27" s="1" t="s">
        <v>8</v>
      </c>
      <c r="I27" s="2">
        <v>4534071.6399999997</v>
      </c>
      <c r="J27" s="2">
        <v>0</v>
      </c>
      <c r="K27" s="2">
        <v>2267035.8199999998</v>
      </c>
      <c r="L27" s="2">
        <v>2267035.8199999998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</row>
    <row r="28" spans="2:22" x14ac:dyDescent="0.2">
      <c r="B28" s="1" t="s">
        <v>206</v>
      </c>
      <c r="C28" s="1" t="s">
        <v>24</v>
      </c>
      <c r="D28" s="1" t="s">
        <v>25</v>
      </c>
      <c r="E28" s="1" t="s">
        <v>6</v>
      </c>
      <c r="F28" s="1" t="s">
        <v>7</v>
      </c>
      <c r="G28" s="1">
        <v>12</v>
      </c>
      <c r="I28" s="2">
        <v>4534071.6400000006</v>
      </c>
      <c r="J28" s="2">
        <v>0</v>
      </c>
      <c r="K28" s="2">
        <v>0</v>
      </c>
      <c r="L28" s="2">
        <v>498747.88</v>
      </c>
      <c r="M28" s="2">
        <v>1224199.33</v>
      </c>
      <c r="N28" s="2">
        <v>544088.6</v>
      </c>
      <c r="O28" s="2">
        <v>334173.90999999997</v>
      </c>
      <c r="P28" s="2">
        <v>1932861.92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1">
        <f>SUBTOTAL(9,J28:U28)</f>
        <v>4534071.6400000006</v>
      </c>
    </row>
    <row r="29" spans="2:22" x14ac:dyDescent="0.2">
      <c r="B29" s="1" t="s">
        <v>22</v>
      </c>
      <c r="C29" s="1" t="s">
        <v>24</v>
      </c>
      <c r="D29" s="1" t="s">
        <v>25</v>
      </c>
      <c r="E29" s="1" t="s">
        <v>6</v>
      </c>
      <c r="F29" s="1" t="s">
        <v>7</v>
      </c>
      <c r="G29" s="1">
        <v>13</v>
      </c>
      <c r="H29" s="1">
        <v>25</v>
      </c>
      <c r="I29" s="2">
        <v>4534071.6400000006</v>
      </c>
      <c r="J29" s="2">
        <v>0</v>
      </c>
      <c r="K29" s="2">
        <v>0</v>
      </c>
      <c r="L29" s="2">
        <v>498747.88</v>
      </c>
      <c r="M29" s="2">
        <v>1224199.33</v>
      </c>
      <c r="N29" s="2">
        <v>544088.6</v>
      </c>
      <c r="O29" s="2">
        <v>334173.90999999997</v>
      </c>
      <c r="P29" s="2">
        <v>1932861.92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2:22" hidden="1" x14ac:dyDescent="0.2">
      <c r="B30" s="1" t="s">
        <v>206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</row>
    <row r="31" spans="2:22" x14ac:dyDescent="0.2">
      <c r="B31" s="1" t="s">
        <v>206</v>
      </c>
      <c r="C31" s="1" t="s">
        <v>26</v>
      </c>
      <c r="D31" s="1" t="s">
        <v>27</v>
      </c>
      <c r="E31" s="1" t="s">
        <v>6</v>
      </c>
      <c r="F31" s="1" t="s">
        <v>7</v>
      </c>
      <c r="G31" s="1" t="s">
        <v>8</v>
      </c>
      <c r="I31" s="2">
        <v>3079746.7800000003</v>
      </c>
      <c r="J31" s="2">
        <v>0</v>
      </c>
      <c r="K31" s="2">
        <v>0</v>
      </c>
      <c r="L31" s="2">
        <v>0</v>
      </c>
      <c r="M31" s="2">
        <v>1026582.26</v>
      </c>
      <c r="N31" s="2">
        <v>1026582.26</v>
      </c>
      <c r="O31" s="2">
        <v>1026582.26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</row>
    <row r="32" spans="2:22" x14ac:dyDescent="0.2">
      <c r="B32" s="1" t="s">
        <v>206</v>
      </c>
      <c r="C32" s="1" t="s">
        <v>26</v>
      </c>
      <c r="D32" s="1" t="s">
        <v>27</v>
      </c>
      <c r="E32" s="1" t="s">
        <v>6</v>
      </c>
      <c r="F32" s="1" t="s">
        <v>7</v>
      </c>
      <c r="G32" s="1">
        <v>12</v>
      </c>
      <c r="I32" s="2">
        <v>3079746.78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3079746.78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1">
        <f>SUBTOTAL(9,J32:U32)</f>
        <v>3079746.78</v>
      </c>
    </row>
    <row r="33" spans="2:22" x14ac:dyDescent="0.2">
      <c r="B33" s="1" t="s">
        <v>22</v>
      </c>
      <c r="C33" s="1" t="s">
        <v>26</v>
      </c>
      <c r="D33" s="1" t="s">
        <v>27</v>
      </c>
      <c r="E33" s="1" t="s">
        <v>6</v>
      </c>
      <c r="F33" s="1" t="s">
        <v>7</v>
      </c>
      <c r="G33" s="1">
        <v>13</v>
      </c>
      <c r="H33" s="1">
        <v>25</v>
      </c>
      <c r="I33" s="2">
        <v>3079746.78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3079746.78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</row>
    <row r="34" spans="2:22" hidden="1" x14ac:dyDescent="0.2">
      <c r="B34" s="1" t="s">
        <v>206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</row>
    <row r="35" spans="2:22" x14ac:dyDescent="0.2">
      <c r="B35" s="1" t="s">
        <v>206</v>
      </c>
      <c r="C35" s="1" t="s">
        <v>28</v>
      </c>
      <c r="D35" s="1" t="s">
        <v>29</v>
      </c>
      <c r="E35" s="1" t="s">
        <v>6</v>
      </c>
      <c r="F35" s="1" t="s">
        <v>7</v>
      </c>
      <c r="G35" s="1" t="s">
        <v>8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</row>
    <row r="36" spans="2:22" x14ac:dyDescent="0.2">
      <c r="B36" s="1" t="s">
        <v>206</v>
      </c>
      <c r="C36" s="1" t="s">
        <v>28</v>
      </c>
      <c r="D36" s="1" t="s">
        <v>29</v>
      </c>
      <c r="E36" s="1" t="s">
        <v>6</v>
      </c>
      <c r="F36" s="1" t="s">
        <v>7</v>
      </c>
      <c r="G36" s="1">
        <v>12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1">
        <f>SUBTOTAL(9,J36:U36)</f>
        <v>0</v>
      </c>
    </row>
    <row r="37" spans="2:22" x14ac:dyDescent="0.2">
      <c r="B37" s="1" t="s">
        <v>0</v>
      </c>
      <c r="C37" s="1" t="s">
        <v>28</v>
      </c>
      <c r="D37" s="1" t="s">
        <v>29</v>
      </c>
      <c r="E37" s="1" t="s">
        <v>6</v>
      </c>
      <c r="F37" s="1" t="s">
        <v>7</v>
      </c>
      <c r="G37" s="1">
        <v>13</v>
      </c>
      <c r="H37" s="1">
        <v>25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</row>
    <row r="38" spans="2:22" hidden="1" x14ac:dyDescent="0.2">
      <c r="B38" s="1" t="s">
        <v>206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</row>
    <row r="39" spans="2:22" x14ac:dyDescent="0.2">
      <c r="B39" s="1" t="s">
        <v>206</v>
      </c>
      <c r="C39" s="1" t="s">
        <v>30</v>
      </c>
      <c r="D39" s="1" t="s">
        <v>31</v>
      </c>
      <c r="E39" s="1" t="s">
        <v>6</v>
      </c>
      <c r="F39" s="1" t="s">
        <v>7</v>
      </c>
      <c r="G39" s="1" t="s">
        <v>8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</row>
    <row r="40" spans="2:22" x14ac:dyDescent="0.2">
      <c r="B40" s="1" t="s">
        <v>206</v>
      </c>
      <c r="C40" s="1" t="s">
        <v>30</v>
      </c>
      <c r="D40" s="1" t="s">
        <v>31</v>
      </c>
      <c r="E40" s="1" t="s">
        <v>6</v>
      </c>
      <c r="F40" s="1" t="s">
        <v>7</v>
      </c>
      <c r="G40" s="1">
        <v>12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1">
        <f>SUBTOTAL(9,J40:U40)</f>
        <v>0</v>
      </c>
    </row>
    <row r="41" spans="2:22" x14ac:dyDescent="0.2">
      <c r="B41" s="1" t="s">
        <v>0</v>
      </c>
      <c r="C41" s="1" t="s">
        <v>30</v>
      </c>
      <c r="D41" s="1" t="s">
        <v>31</v>
      </c>
      <c r="E41" s="1" t="s">
        <v>6</v>
      </c>
      <c r="F41" s="1" t="s">
        <v>7</v>
      </c>
      <c r="G41" s="1">
        <v>13</v>
      </c>
      <c r="H41" s="1">
        <v>25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</row>
    <row r="42" spans="2:22" hidden="1" x14ac:dyDescent="0.2">
      <c r="B42" s="1" t="s">
        <v>206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</row>
    <row r="43" spans="2:22" x14ac:dyDescent="0.2">
      <c r="B43" s="1" t="s">
        <v>206</v>
      </c>
      <c r="C43" s="1" t="s">
        <v>32</v>
      </c>
      <c r="D43" s="1" t="s">
        <v>33</v>
      </c>
      <c r="E43" s="1" t="s">
        <v>6</v>
      </c>
      <c r="F43" s="1" t="s">
        <v>7</v>
      </c>
      <c r="G43" s="1" t="s">
        <v>8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</row>
    <row r="44" spans="2:22" x14ac:dyDescent="0.2">
      <c r="B44" s="1" t="s">
        <v>206</v>
      </c>
      <c r="C44" s="1" t="s">
        <v>32</v>
      </c>
      <c r="D44" s="1" t="s">
        <v>33</v>
      </c>
      <c r="E44" s="1" t="s">
        <v>6</v>
      </c>
      <c r="F44" s="1" t="s">
        <v>7</v>
      </c>
      <c r="G44" s="1">
        <v>12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1">
        <f>SUBTOTAL(9,J44:U44)</f>
        <v>0</v>
      </c>
    </row>
    <row r="45" spans="2:22" x14ac:dyDescent="0.2">
      <c r="B45" s="1" t="s">
        <v>0</v>
      </c>
      <c r="C45" s="1" t="s">
        <v>32</v>
      </c>
      <c r="D45" s="1" t="s">
        <v>33</v>
      </c>
      <c r="E45" s="1" t="s">
        <v>6</v>
      </c>
      <c r="F45" s="1" t="s">
        <v>7</v>
      </c>
      <c r="G45" s="1">
        <v>13</v>
      </c>
      <c r="H45" s="1">
        <v>25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</row>
    <row r="46" spans="2:22" hidden="1" x14ac:dyDescent="0.2">
      <c r="B46" s="1" t="s">
        <v>206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</row>
    <row r="47" spans="2:22" hidden="1" x14ac:dyDescent="0.2">
      <c r="B47" s="1" t="s">
        <v>0</v>
      </c>
      <c r="C47" s="1" t="s">
        <v>34</v>
      </c>
      <c r="D47" s="1" t="s">
        <v>35</v>
      </c>
      <c r="I47" s="2">
        <v>12454141.98</v>
      </c>
      <c r="J47" s="2">
        <v>0</v>
      </c>
      <c r="K47" s="2">
        <v>0</v>
      </c>
      <c r="L47" s="2">
        <v>0</v>
      </c>
      <c r="M47" s="2">
        <v>0</v>
      </c>
      <c r="N47" s="2">
        <v>4981656.79</v>
      </c>
      <c r="O47" s="2">
        <v>3321104.53</v>
      </c>
      <c r="P47" s="2">
        <v>2158717.94</v>
      </c>
      <c r="Q47" s="2">
        <v>1702066.07</v>
      </c>
      <c r="R47" s="2">
        <v>83023.460000000006</v>
      </c>
      <c r="S47" s="2">
        <v>207573.19</v>
      </c>
      <c r="T47" s="2">
        <v>0</v>
      </c>
      <c r="U47" s="2">
        <v>0</v>
      </c>
    </row>
    <row r="48" spans="2:22" x14ac:dyDescent="0.2">
      <c r="B48" s="1" t="s">
        <v>206</v>
      </c>
      <c r="C48" s="1" t="s">
        <v>36</v>
      </c>
      <c r="D48" s="1" t="s">
        <v>37</v>
      </c>
      <c r="E48" s="1" t="s">
        <v>6</v>
      </c>
      <c r="F48" s="1" t="s">
        <v>7</v>
      </c>
      <c r="G48" s="1" t="s">
        <v>8</v>
      </c>
      <c r="I48" s="2">
        <v>12454141.98</v>
      </c>
      <c r="J48" s="2">
        <v>0</v>
      </c>
      <c r="K48" s="2">
        <v>12454141.98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</row>
    <row r="49" spans="2:22" x14ac:dyDescent="0.2">
      <c r="B49" s="1" t="s">
        <v>206</v>
      </c>
      <c r="C49" s="1" t="s">
        <v>36</v>
      </c>
      <c r="D49" s="1" t="s">
        <v>37</v>
      </c>
      <c r="E49" s="1" t="s">
        <v>6</v>
      </c>
      <c r="F49" s="1" t="s">
        <v>7</v>
      </c>
      <c r="G49" s="1">
        <v>12</v>
      </c>
      <c r="I49" s="2">
        <v>12454141.98</v>
      </c>
      <c r="J49" s="2">
        <v>0</v>
      </c>
      <c r="K49" s="2">
        <v>0</v>
      </c>
      <c r="L49" s="2">
        <v>0</v>
      </c>
      <c r="M49" s="2">
        <v>0</v>
      </c>
      <c r="N49" s="2">
        <v>4981656.79</v>
      </c>
      <c r="O49" s="2">
        <v>3321104.53</v>
      </c>
      <c r="P49" s="2">
        <v>2158717.94</v>
      </c>
      <c r="Q49" s="2">
        <v>1702066.07</v>
      </c>
      <c r="R49" s="2">
        <v>83023.460000000006</v>
      </c>
      <c r="S49" s="2">
        <v>207573.19</v>
      </c>
      <c r="T49" s="2">
        <v>0</v>
      </c>
      <c r="U49" s="2">
        <v>0</v>
      </c>
      <c r="V49" s="1">
        <f>SUBTOTAL(9,J49:U49)</f>
        <v>12454141.98</v>
      </c>
    </row>
    <row r="50" spans="2:22" x14ac:dyDescent="0.2">
      <c r="B50" s="1" t="s">
        <v>34</v>
      </c>
      <c r="C50" s="1" t="s">
        <v>36</v>
      </c>
      <c r="D50" s="1" t="s">
        <v>37</v>
      </c>
      <c r="E50" s="1" t="s">
        <v>6</v>
      </c>
      <c r="F50" s="1" t="s">
        <v>7</v>
      </c>
      <c r="G50" s="1">
        <v>13</v>
      </c>
      <c r="H50" s="1">
        <v>25</v>
      </c>
      <c r="I50" s="2">
        <v>12454141.98</v>
      </c>
      <c r="J50" s="2">
        <v>0</v>
      </c>
      <c r="K50" s="2">
        <v>0</v>
      </c>
      <c r="L50" s="2">
        <v>0</v>
      </c>
      <c r="M50" s="2">
        <v>0</v>
      </c>
      <c r="N50" s="2">
        <v>4981656.79</v>
      </c>
      <c r="O50" s="2">
        <v>3321104.53</v>
      </c>
      <c r="P50" s="2">
        <v>2158717.94</v>
      </c>
      <c r="Q50" s="2">
        <v>1702066.07</v>
      </c>
      <c r="R50" s="2">
        <v>83023.460000000006</v>
      </c>
      <c r="S50" s="2">
        <v>207573.19</v>
      </c>
      <c r="T50" s="2">
        <v>0</v>
      </c>
      <c r="U50" s="2">
        <v>0</v>
      </c>
    </row>
    <row r="51" spans="2:22" hidden="1" x14ac:dyDescent="0.2">
      <c r="B51" s="1" t="s">
        <v>206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</row>
    <row r="52" spans="2:22" hidden="1" x14ac:dyDescent="0.2">
      <c r="B52" s="1" t="s">
        <v>0</v>
      </c>
      <c r="C52" s="1" t="s">
        <v>38</v>
      </c>
      <c r="D52" s="1" t="s">
        <v>39</v>
      </c>
      <c r="I52" s="2">
        <v>27675871.099999998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3431808.02</v>
      </c>
      <c r="Q52" s="2">
        <v>2103366.2000000002</v>
      </c>
      <c r="R52" s="2">
        <v>0</v>
      </c>
      <c r="S52" s="2">
        <v>0</v>
      </c>
      <c r="T52" s="2">
        <v>0</v>
      </c>
      <c r="U52" s="2">
        <v>11070348.439999999</v>
      </c>
    </row>
    <row r="53" spans="2:22" x14ac:dyDescent="0.2">
      <c r="B53" s="1" t="s">
        <v>206</v>
      </c>
      <c r="C53" s="1" t="s">
        <v>40</v>
      </c>
      <c r="D53" s="1" t="s">
        <v>41</v>
      </c>
      <c r="E53" s="1" t="s">
        <v>6</v>
      </c>
      <c r="F53" s="1" t="s">
        <v>7</v>
      </c>
      <c r="G53" s="1" t="s">
        <v>8</v>
      </c>
      <c r="I53" s="2">
        <v>27675871.079999998</v>
      </c>
      <c r="J53" s="2">
        <v>0</v>
      </c>
      <c r="K53" s="2">
        <v>13837935.539999999</v>
      </c>
      <c r="L53" s="2">
        <v>13837935.539999999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</row>
    <row r="54" spans="2:22" x14ac:dyDescent="0.2">
      <c r="B54" s="1" t="s">
        <v>206</v>
      </c>
      <c r="C54" s="1" t="s">
        <v>40</v>
      </c>
      <c r="D54" s="1" t="s">
        <v>41</v>
      </c>
      <c r="E54" s="1" t="s">
        <v>6</v>
      </c>
      <c r="F54" s="1" t="s">
        <v>7</v>
      </c>
      <c r="G54" s="1">
        <v>12</v>
      </c>
      <c r="I54" s="2">
        <v>27675871.099999998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3431808.02</v>
      </c>
      <c r="Q54" s="2">
        <v>2103366.2000000002</v>
      </c>
      <c r="R54" s="2">
        <v>0</v>
      </c>
      <c r="S54" s="2">
        <v>0</v>
      </c>
      <c r="T54" s="2">
        <v>0</v>
      </c>
      <c r="U54" s="2">
        <v>11070348.439999999</v>
      </c>
      <c r="V54" s="1">
        <f>SUBTOTAL(9,J54:U54)</f>
        <v>16605522.66</v>
      </c>
    </row>
    <row r="55" spans="2:22" x14ac:dyDescent="0.2">
      <c r="B55" s="1" t="s">
        <v>38</v>
      </c>
      <c r="C55" s="1" t="s">
        <v>40</v>
      </c>
      <c r="D55" s="1" t="s">
        <v>41</v>
      </c>
      <c r="E55" s="1" t="s">
        <v>6</v>
      </c>
      <c r="F55" s="1" t="s">
        <v>7</v>
      </c>
      <c r="G55" s="1">
        <v>13</v>
      </c>
      <c r="H55" s="1">
        <v>25</v>
      </c>
      <c r="I55" s="2">
        <v>27675871.099999998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3431808.02</v>
      </c>
      <c r="Q55" s="2">
        <v>2103366.2000000002</v>
      </c>
      <c r="R55" s="2">
        <v>0</v>
      </c>
      <c r="S55" s="2">
        <v>0</v>
      </c>
      <c r="T55" s="2">
        <v>0</v>
      </c>
      <c r="U55" s="2">
        <v>11070348.439999999</v>
      </c>
    </row>
    <row r="56" spans="2:22" hidden="1" x14ac:dyDescent="0.2">
      <c r="B56" s="1" t="s">
        <v>206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3431808.02</v>
      </c>
      <c r="Q56" s="2">
        <v>2103366.2000000002</v>
      </c>
      <c r="R56" s="2">
        <v>0</v>
      </c>
      <c r="S56" s="2">
        <v>0</v>
      </c>
      <c r="T56" s="2">
        <v>0</v>
      </c>
      <c r="U56" s="2">
        <v>11070348.439999999</v>
      </c>
    </row>
    <row r="57" spans="2:22" hidden="1" x14ac:dyDescent="0.2">
      <c r="B57" s="1" t="s">
        <v>0</v>
      </c>
      <c r="C57" s="1" t="s">
        <v>42</v>
      </c>
      <c r="D57" s="1" t="s">
        <v>43</v>
      </c>
      <c r="I57" s="2">
        <v>2554695.7916315477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2554695.7916315477</v>
      </c>
    </row>
    <row r="58" spans="2:22" x14ac:dyDescent="0.2">
      <c r="B58" s="1" t="s">
        <v>206</v>
      </c>
      <c r="C58" s="1" t="s">
        <v>44</v>
      </c>
      <c r="D58" s="1" t="s">
        <v>45</v>
      </c>
      <c r="E58" s="1" t="s">
        <v>6</v>
      </c>
      <c r="F58" s="1" t="s">
        <v>7</v>
      </c>
      <c r="G58" s="1" t="s">
        <v>8</v>
      </c>
      <c r="I58" s="2">
        <v>2554695.79</v>
      </c>
      <c r="J58" s="2">
        <v>0</v>
      </c>
      <c r="K58" s="2">
        <v>2554695.79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</row>
    <row r="59" spans="2:22" x14ac:dyDescent="0.2">
      <c r="B59" s="1" t="s">
        <v>206</v>
      </c>
      <c r="C59" s="1" t="s">
        <v>44</v>
      </c>
      <c r="D59" s="1" t="s">
        <v>45</v>
      </c>
      <c r="E59" s="1" t="s">
        <v>6</v>
      </c>
      <c r="F59" s="1" t="s">
        <v>7</v>
      </c>
      <c r="G59" s="1">
        <v>12</v>
      </c>
      <c r="I59" s="2">
        <v>2554695.7916315477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2554695.7916315477</v>
      </c>
      <c r="V59" s="1">
        <f>SUBTOTAL(9,J59:U59)</f>
        <v>2554695.7916315477</v>
      </c>
    </row>
    <row r="60" spans="2:22" x14ac:dyDescent="0.2">
      <c r="B60" s="1" t="s">
        <v>42</v>
      </c>
      <c r="C60" s="1" t="s">
        <v>44</v>
      </c>
      <c r="D60" s="1" t="s">
        <v>45</v>
      </c>
      <c r="E60" s="1" t="s">
        <v>6</v>
      </c>
      <c r="F60" s="1" t="s">
        <v>7</v>
      </c>
      <c r="G60" s="1">
        <v>13</v>
      </c>
      <c r="H60" s="1">
        <v>25</v>
      </c>
      <c r="I60" s="2">
        <v>2554695.7916315477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2554695.7916315477</v>
      </c>
    </row>
    <row r="61" spans="2:22" hidden="1" x14ac:dyDescent="0.2">
      <c r="B61" s="1" t="s">
        <v>206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2554695.7916315477</v>
      </c>
    </row>
    <row r="62" spans="2:22" x14ac:dyDescent="0.2">
      <c r="B62" s="1" t="s">
        <v>206</v>
      </c>
      <c r="C62" s="1" t="s">
        <v>46</v>
      </c>
      <c r="D62" s="1" t="s">
        <v>47</v>
      </c>
      <c r="E62" s="1" t="s">
        <v>6</v>
      </c>
      <c r="F62" s="1" t="s">
        <v>7</v>
      </c>
      <c r="G62" s="1" t="s">
        <v>8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</row>
    <row r="63" spans="2:22" x14ac:dyDescent="0.2">
      <c r="B63" s="1" t="s">
        <v>206</v>
      </c>
      <c r="C63" s="1" t="s">
        <v>46</v>
      </c>
      <c r="D63" s="1" t="s">
        <v>47</v>
      </c>
      <c r="E63" s="1" t="s">
        <v>6</v>
      </c>
      <c r="F63" s="1" t="s">
        <v>7</v>
      </c>
      <c r="G63" s="1">
        <v>12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1">
        <f>SUBTOTAL(9,J63:U63)</f>
        <v>0</v>
      </c>
    </row>
    <row r="64" spans="2:22" x14ac:dyDescent="0.2">
      <c r="B64" s="1" t="s">
        <v>0</v>
      </c>
      <c r="C64" s="1" t="s">
        <v>46</v>
      </c>
      <c r="D64" s="1" t="s">
        <v>47</v>
      </c>
      <c r="E64" s="1" t="s">
        <v>6</v>
      </c>
      <c r="F64" s="1" t="s">
        <v>7</v>
      </c>
      <c r="G64" s="1">
        <v>13</v>
      </c>
      <c r="H64" s="1">
        <v>25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</row>
    <row r="65" spans="2:22" hidden="1" x14ac:dyDescent="0.2">
      <c r="B65" s="1" t="s">
        <v>206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</row>
    <row r="66" spans="2:22" x14ac:dyDescent="0.2">
      <c r="B66" s="1" t="s">
        <v>206</v>
      </c>
      <c r="C66" s="1" t="s">
        <v>48</v>
      </c>
      <c r="D66" s="1" t="s">
        <v>49</v>
      </c>
      <c r="E66" s="1" t="s">
        <v>6</v>
      </c>
      <c r="F66" s="1" t="s">
        <v>7</v>
      </c>
      <c r="G66" s="1" t="s">
        <v>8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</row>
    <row r="67" spans="2:22" x14ac:dyDescent="0.2">
      <c r="B67" s="1" t="s">
        <v>206</v>
      </c>
      <c r="C67" s="1" t="s">
        <v>48</v>
      </c>
      <c r="D67" s="1" t="s">
        <v>49</v>
      </c>
      <c r="E67" s="1" t="s">
        <v>6</v>
      </c>
      <c r="F67" s="1" t="s">
        <v>7</v>
      </c>
      <c r="G67" s="1">
        <v>12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1">
        <f>SUBTOTAL(9,J67:U67)</f>
        <v>0</v>
      </c>
    </row>
    <row r="68" spans="2:22" x14ac:dyDescent="0.2">
      <c r="B68" s="1" t="s">
        <v>0</v>
      </c>
      <c r="C68" s="1" t="s">
        <v>48</v>
      </c>
      <c r="D68" s="1" t="s">
        <v>49</v>
      </c>
      <c r="E68" s="1" t="s">
        <v>6</v>
      </c>
      <c r="F68" s="1" t="s">
        <v>7</v>
      </c>
      <c r="G68" s="1">
        <v>13</v>
      </c>
      <c r="H68" s="1">
        <v>25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</row>
    <row r="69" spans="2:22" hidden="1" x14ac:dyDescent="0.2">
      <c r="B69" s="1" t="s">
        <v>206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</row>
    <row r="70" spans="2:22" hidden="1" x14ac:dyDescent="0.2">
      <c r="B70" s="1" t="s">
        <v>0</v>
      </c>
      <c r="C70" s="1" t="s">
        <v>50</v>
      </c>
      <c r="D70" s="1" t="s">
        <v>51</v>
      </c>
      <c r="I70" s="2">
        <v>39079607.310000002</v>
      </c>
      <c r="J70" s="2">
        <v>0</v>
      </c>
      <c r="K70" s="2">
        <v>2104436.85</v>
      </c>
      <c r="L70" s="2">
        <v>631135.66</v>
      </c>
      <c r="M70" s="2">
        <v>7749994.1600000001</v>
      </c>
      <c r="N70" s="2">
        <v>9609167.4100000001</v>
      </c>
      <c r="O70" s="2">
        <v>17843748.699999999</v>
      </c>
      <c r="P70" s="2">
        <v>1141124.53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</row>
    <row r="71" spans="2:22" x14ac:dyDescent="0.2">
      <c r="B71" s="1" t="s">
        <v>206</v>
      </c>
      <c r="C71" s="1" t="s">
        <v>52</v>
      </c>
      <c r="D71" s="1" t="s">
        <v>53</v>
      </c>
      <c r="E71" s="1" t="s">
        <v>6</v>
      </c>
      <c r="F71" s="1" t="s">
        <v>7</v>
      </c>
      <c r="G71" s="1" t="s">
        <v>8</v>
      </c>
      <c r="I71" s="2">
        <v>39079607.299999997</v>
      </c>
      <c r="J71" s="2">
        <v>0</v>
      </c>
      <c r="K71" s="2">
        <v>19539803.649999999</v>
      </c>
      <c r="L71" s="2">
        <v>19539803.649999999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</row>
    <row r="72" spans="2:22" x14ac:dyDescent="0.2">
      <c r="B72" s="1" t="s">
        <v>206</v>
      </c>
      <c r="C72" s="1" t="s">
        <v>52</v>
      </c>
      <c r="D72" s="1" t="s">
        <v>53</v>
      </c>
      <c r="E72" s="1" t="s">
        <v>6</v>
      </c>
      <c r="F72" s="1" t="s">
        <v>7</v>
      </c>
      <c r="G72" s="1">
        <v>12</v>
      </c>
      <c r="I72" s="2">
        <v>39079607.310000002</v>
      </c>
      <c r="J72" s="2">
        <v>0</v>
      </c>
      <c r="K72" s="2">
        <v>2104436.85</v>
      </c>
      <c r="L72" s="2">
        <v>631135.66</v>
      </c>
      <c r="M72" s="2">
        <v>7749994.1600000001</v>
      </c>
      <c r="N72" s="2">
        <v>9609167.4100000001</v>
      </c>
      <c r="O72" s="2">
        <v>17843748.699999999</v>
      </c>
      <c r="P72" s="2">
        <v>1141124.53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1">
        <f>SUBTOTAL(9,J72:U72)</f>
        <v>39079607.310000002</v>
      </c>
    </row>
    <row r="73" spans="2:22" x14ac:dyDescent="0.2">
      <c r="B73" s="1" t="s">
        <v>50</v>
      </c>
      <c r="C73" s="1" t="s">
        <v>52</v>
      </c>
      <c r="D73" s="1" t="s">
        <v>53</v>
      </c>
      <c r="E73" s="1" t="s">
        <v>6</v>
      </c>
      <c r="F73" s="1" t="s">
        <v>7</v>
      </c>
      <c r="G73" s="1">
        <v>13</v>
      </c>
      <c r="H73" s="1">
        <v>25</v>
      </c>
      <c r="I73" s="2">
        <v>39079607.310000002</v>
      </c>
      <c r="J73" s="2">
        <v>0</v>
      </c>
      <c r="K73" s="2">
        <v>2104436.85</v>
      </c>
      <c r="L73" s="2">
        <v>631135.66</v>
      </c>
      <c r="M73" s="2">
        <v>7749994.1600000001</v>
      </c>
      <c r="N73" s="2">
        <v>9609167.4100000001</v>
      </c>
      <c r="O73" s="2">
        <v>17843748.699999999</v>
      </c>
      <c r="P73" s="2">
        <v>1141124.53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</row>
    <row r="74" spans="2:22" hidden="1" x14ac:dyDescent="0.2">
      <c r="B74" s="1" t="s">
        <v>206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</row>
    <row r="75" spans="2:22" x14ac:dyDescent="0.2">
      <c r="B75" s="1" t="s">
        <v>206</v>
      </c>
      <c r="C75" s="1" t="s">
        <v>54</v>
      </c>
      <c r="D75" s="1" t="s">
        <v>55</v>
      </c>
      <c r="E75" s="1" t="s">
        <v>6</v>
      </c>
      <c r="F75" s="1" t="s">
        <v>7</v>
      </c>
      <c r="G75" s="1" t="s">
        <v>8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</row>
    <row r="76" spans="2:22" x14ac:dyDescent="0.2">
      <c r="B76" s="1" t="s">
        <v>206</v>
      </c>
      <c r="C76" s="1" t="s">
        <v>54</v>
      </c>
      <c r="D76" s="1" t="s">
        <v>55</v>
      </c>
      <c r="E76" s="1" t="s">
        <v>6</v>
      </c>
      <c r="F76" s="1" t="s">
        <v>7</v>
      </c>
      <c r="G76" s="1">
        <v>12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1">
        <f>SUBTOTAL(9,J76:U76)</f>
        <v>0</v>
      </c>
    </row>
    <row r="77" spans="2:22" x14ac:dyDescent="0.2">
      <c r="B77" s="1" t="s">
        <v>0</v>
      </c>
      <c r="C77" s="1" t="s">
        <v>54</v>
      </c>
      <c r="D77" s="1" t="s">
        <v>55</v>
      </c>
      <c r="E77" s="1" t="s">
        <v>6</v>
      </c>
      <c r="F77" s="1" t="s">
        <v>7</v>
      </c>
      <c r="G77" s="1">
        <v>13</v>
      </c>
      <c r="H77" s="1">
        <v>25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</row>
    <row r="78" spans="2:22" hidden="1" x14ac:dyDescent="0.2">
      <c r="B78" s="1" t="s">
        <v>206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</row>
    <row r="79" spans="2:22" hidden="1" x14ac:dyDescent="0.2">
      <c r="B79" s="1" t="s">
        <v>0</v>
      </c>
      <c r="C79" s="1" t="s">
        <v>56</v>
      </c>
      <c r="D79" s="1" t="s">
        <v>57</v>
      </c>
      <c r="I79" s="2">
        <v>42946057.390000001</v>
      </c>
      <c r="J79" s="2">
        <v>0</v>
      </c>
      <c r="K79" s="2">
        <v>0</v>
      </c>
      <c r="L79" s="2">
        <v>0</v>
      </c>
      <c r="M79" s="2">
        <v>5160101.1100000003</v>
      </c>
      <c r="N79" s="2">
        <v>4060417.41</v>
      </c>
      <c r="O79" s="2">
        <v>2046853.41</v>
      </c>
      <c r="P79" s="2">
        <v>10341743.02</v>
      </c>
      <c r="Q79" s="2">
        <v>12945807.779999999</v>
      </c>
      <c r="R79" s="2">
        <v>0</v>
      </c>
      <c r="S79" s="2">
        <v>0</v>
      </c>
      <c r="T79" s="2">
        <v>0</v>
      </c>
      <c r="U79" s="2">
        <v>8391134.6600000001</v>
      </c>
    </row>
    <row r="80" spans="2:22" x14ac:dyDescent="0.2">
      <c r="B80" s="1" t="s">
        <v>206</v>
      </c>
      <c r="C80" s="1" t="s">
        <v>58</v>
      </c>
      <c r="D80" s="1" t="s">
        <v>57</v>
      </c>
      <c r="E80" s="1" t="s">
        <v>6</v>
      </c>
      <c r="F80" s="1" t="s">
        <v>7</v>
      </c>
      <c r="G80" s="1" t="s">
        <v>8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</row>
    <row r="81" spans="2:22" x14ac:dyDescent="0.2">
      <c r="B81" s="1" t="s">
        <v>206</v>
      </c>
      <c r="C81" s="1" t="s">
        <v>58</v>
      </c>
      <c r="D81" s="1" t="s">
        <v>57</v>
      </c>
      <c r="E81" s="1" t="s">
        <v>6</v>
      </c>
      <c r="F81" s="1" t="s">
        <v>7</v>
      </c>
      <c r="G81" s="1">
        <v>12</v>
      </c>
      <c r="I81" s="2">
        <v>42946057.390000001</v>
      </c>
      <c r="J81" s="2">
        <v>0</v>
      </c>
      <c r="K81" s="2">
        <v>0</v>
      </c>
      <c r="L81" s="2">
        <v>0</v>
      </c>
      <c r="M81" s="2">
        <v>5160101.1100000003</v>
      </c>
      <c r="N81" s="2">
        <v>4060417.41</v>
      </c>
      <c r="O81" s="2">
        <v>2046853.41</v>
      </c>
      <c r="P81" s="2">
        <v>10341743.02</v>
      </c>
      <c r="Q81" s="2">
        <v>12945807.779999999</v>
      </c>
      <c r="R81" s="2">
        <v>0</v>
      </c>
      <c r="S81" s="2">
        <v>0</v>
      </c>
      <c r="T81" s="2">
        <v>0</v>
      </c>
      <c r="U81" s="2">
        <v>8391134.6600000001</v>
      </c>
      <c r="V81" s="1">
        <f>SUBTOTAL(9,J81:U81)</f>
        <v>42946057.390000001</v>
      </c>
    </row>
    <row r="82" spans="2:22" x14ac:dyDescent="0.2">
      <c r="B82" s="1" t="s">
        <v>56</v>
      </c>
      <c r="C82" s="1" t="s">
        <v>58</v>
      </c>
      <c r="D82" s="1" t="s">
        <v>57</v>
      </c>
      <c r="E82" s="1" t="s">
        <v>6</v>
      </c>
      <c r="F82" s="1" t="s">
        <v>7</v>
      </c>
      <c r="G82" s="1">
        <v>13</v>
      </c>
      <c r="H82" s="1">
        <v>25</v>
      </c>
      <c r="I82" s="2">
        <v>42946057.390000001</v>
      </c>
      <c r="J82" s="2">
        <v>0</v>
      </c>
      <c r="K82" s="2">
        <v>0</v>
      </c>
      <c r="L82" s="2">
        <v>0</v>
      </c>
      <c r="M82" s="2">
        <v>5160101.1100000003</v>
      </c>
      <c r="N82" s="2">
        <v>4060417.41</v>
      </c>
      <c r="O82" s="2">
        <v>2046853.41</v>
      </c>
      <c r="P82" s="2">
        <v>10341743.02</v>
      </c>
      <c r="Q82" s="2">
        <v>12945807.779999999</v>
      </c>
      <c r="R82" s="2">
        <v>0</v>
      </c>
      <c r="S82" s="2">
        <v>0</v>
      </c>
      <c r="T82" s="2">
        <v>0</v>
      </c>
      <c r="U82" s="2">
        <v>8391134.6600000001</v>
      </c>
    </row>
    <row r="83" spans="2:22" hidden="1" x14ac:dyDescent="0.2">
      <c r="B83" s="1" t="s">
        <v>206</v>
      </c>
      <c r="J83" s="2">
        <v>0</v>
      </c>
      <c r="K83" s="2">
        <v>0</v>
      </c>
      <c r="L83" s="2">
        <v>0</v>
      </c>
      <c r="M83" s="2">
        <v>5160101.1100000003</v>
      </c>
      <c r="N83" s="2">
        <v>4060417.41</v>
      </c>
      <c r="O83" s="2">
        <v>2046853.41</v>
      </c>
      <c r="P83" s="2">
        <v>10341743.02</v>
      </c>
      <c r="Q83" s="2">
        <v>12945807.779999999</v>
      </c>
      <c r="R83" s="2">
        <v>0</v>
      </c>
      <c r="S83" s="2">
        <v>0</v>
      </c>
      <c r="T83" s="2">
        <v>0</v>
      </c>
      <c r="U83" s="2">
        <v>8391134.6600000001</v>
      </c>
    </row>
    <row r="84" spans="2:22" hidden="1" x14ac:dyDescent="0.2">
      <c r="B84" s="1" t="s">
        <v>0</v>
      </c>
      <c r="C84" s="1" t="s">
        <v>59</v>
      </c>
      <c r="D84" s="1" t="s">
        <v>60</v>
      </c>
      <c r="I84" s="2">
        <v>12076598.32</v>
      </c>
      <c r="J84" s="2">
        <v>0</v>
      </c>
      <c r="K84" s="2">
        <v>0</v>
      </c>
      <c r="L84" s="2">
        <v>0</v>
      </c>
      <c r="M84" s="2">
        <v>1055997.71</v>
      </c>
      <c r="N84" s="2">
        <v>478937.94</v>
      </c>
      <c r="O84" s="2">
        <v>1494824.12</v>
      </c>
      <c r="P84" s="2">
        <v>2209587.5</v>
      </c>
      <c r="Q84" s="2">
        <v>1147913.76</v>
      </c>
      <c r="R84" s="2">
        <v>492389.01</v>
      </c>
      <c r="S84" s="2">
        <v>0</v>
      </c>
      <c r="T84" s="2">
        <v>0</v>
      </c>
      <c r="U84" s="2">
        <v>5196948.28</v>
      </c>
    </row>
    <row r="85" spans="2:22" x14ac:dyDescent="0.2">
      <c r="B85" s="1" t="s">
        <v>206</v>
      </c>
      <c r="C85" s="1" t="s">
        <v>61</v>
      </c>
      <c r="D85" s="1" t="s">
        <v>62</v>
      </c>
      <c r="E85" s="1" t="s">
        <v>6</v>
      </c>
      <c r="F85" s="1" t="s">
        <v>7</v>
      </c>
      <c r="G85" s="1" t="s">
        <v>8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</row>
    <row r="86" spans="2:22" x14ac:dyDescent="0.2">
      <c r="B86" s="1" t="s">
        <v>206</v>
      </c>
      <c r="C86" s="1" t="s">
        <v>61</v>
      </c>
      <c r="D86" s="1" t="s">
        <v>62</v>
      </c>
      <c r="E86" s="1" t="s">
        <v>6</v>
      </c>
      <c r="F86" s="1" t="s">
        <v>7</v>
      </c>
      <c r="G86" s="1">
        <v>12</v>
      </c>
      <c r="I86" s="2">
        <v>12076598.32</v>
      </c>
      <c r="J86" s="2">
        <v>0</v>
      </c>
      <c r="K86" s="2">
        <v>0</v>
      </c>
      <c r="L86" s="2">
        <v>0</v>
      </c>
      <c r="M86" s="2">
        <v>1055997.71</v>
      </c>
      <c r="N86" s="2">
        <v>478937.94</v>
      </c>
      <c r="O86" s="2">
        <v>1494824.12</v>
      </c>
      <c r="P86" s="2">
        <v>2209587.5</v>
      </c>
      <c r="Q86" s="2">
        <v>1147913.76</v>
      </c>
      <c r="R86" s="2">
        <v>492389.01</v>
      </c>
      <c r="S86" s="2">
        <v>0</v>
      </c>
      <c r="T86" s="2">
        <v>0</v>
      </c>
      <c r="U86" s="2">
        <v>5196948.28</v>
      </c>
      <c r="V86" s="1">
        <f>SUBTOTAL(9,J86:U86)</f>
        <v>12076598.32</v>
      </c>
    </row>
    <row r="87" spans="2:22" x14ac:dyDescent="0.2">
      <c r="B87" s="1" t="s">
        <v>59</v>
      </c>
      <c r="C87" s="1" t="s">
        <v>61</v>
      </c>
      <c r="D87" s="1" t="s">
        <v>62</v>
      </c>
      <c r="E87" s="1" t="s">
        <v>6</v>
      </c>
      <c r="F87" s="1" t="s">
        <v>7</v>
      </c>
      <c r="G87" s="1">
        <v>13</v>
      </c>
      <c r="H87" s="1">
        <v>25</v>
      </c>
      <c r="I87" s="2">
        <v>12076598.32</v>
      </c>
      <c r="J87" s="2">
        <v>0</v>
      </c>
      <c r="K87" s="2">
        <v>0</v>
      </c>
      <c r="L87" s="2">
        <v>0</v>
      </c>
      <c r="M87" s="2">
        <v>1055997.71</v>
      </c>
      <c r="N87" s="2">
        <v>478937.94</v>
      </c>
      <c r="O87" s="2">
        <v>1494824.12</v>
      </c>
      <c r="P87" s="2">
        <v>2209587.5</v>
      </c>
      <c r="Q87" s="2">
        <v>1147913.76</v>
      </c>
      <c r="R87" s="2">
        <v>492389.01</v>
      </c>
      <c r="S87" s="2">
        <v>0</v>
      </c>
      <c r="T87" s="2">
        <v>0</v>
      </c>
      <c r="U87" s="2">
        <v>5196948.28</v>
      </c>
    </row>
    <row r="88" spans="2:22" hidden="1" x14ac:dyDescent="0.2">
      <c r="B88" s="1" t="s">
        <v>206</v>
      </c>
      <c r="J88" s="2">
        <v>0</v>
      </c>
      <c r="K88" s="2">
        <v>0</v>
      </c>
      <c r="L88" s="2">
        <v>0</v>
      </c>
      <c r="M88" s="2">
        <v>1055997.71</v>
      </c>
      <c r="N88" s="2">
        <v>478937.94</v>
      </c>
      <c r="O88" s="2">
        <v>1494824.12</v>
      </c>
      <c r="P88" s="2">
        <v>2209587.5</v>
      </c>
      <c r="Q88" s="2">
        <v>1147913.76</v>
      </c>
      <c r="R88" s="2">
        <v>492389.01</v>
      </c>
      <c r="S88" s="2">
        <v>0</v>
      </c>
      <c r="T88" s="2">
        <v>0</v>
      </c>
      <c r="U88" s="2">
        <v>5196948.28</v>
      </c>
    </row>
    <row r="89" spans="2:22" hidden="1" x14ac:dyDescent="0.2">
      <c r="B89" s="1" t="s">
        <v>0</v>
      </c>
      <c r="C89" s="1" t="s">
        <v>63</v>
      </c>
      <c r="D89" s="1" t="s">
        <v>64</v>
      </c>
      <c r="I89" s="2">
        <v>1187933.54</v>
      </c>
      <c r="J89" s="2">
        <v>0</v>
      </c>
      <c r="K89" s="2">
        <v>1015491.57</v>
      </c>
      <c r="L89" s="2">
        <v>172441.97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</row>
    <row r="90" spans="2:22" x14ac:dyDescent="0.2">
      <c r="B90" s="1" t="s">
        <v>206</v>
      </c>
      <c r="C90" s="1" t="s">
        <v>65</v>
      </c>
      <c r="D90" s="1" t="s">
        <v>66</v>
      </c>
      <c r="E90" s="1" t="s">
        <v>6</v>
      </c>
      <c r="F90" s="1" t="s">
        <v>7</v>
      </c>
      <c r="G90" s="1" t="s">
        <v>8</v>
      </c>
      <c r="I90" s="2">
        <v>1187933.54</v>
      </c>
      <c r="J90" s="2">
        <v>1187933.54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</row>
    <row r="91" spans="2:22" x14ac:dyDescent="0.2">
      <c r="B91" s="1" t="s">
        <v>206</v>
      </c>
      <c r="C91" s="1" t="s">
        <v>65</v>
      </c>
      <c r="D91" s="1" t="s">
        <v>66</v>
      </c>
      <c r="E91" s="1" t="s">
        <v>6</v>
      </c>
      <c r="F91" s="1" t="s">
        <v>7</v>
      </c>
      <c r="G91" s="1">
        <v>12</v>
      </c>
      <c r="I91" s="2">
        <v>1187933.54</v>
      </c>
      <c r="J91" s="2">
        <v>0</v>
      </c>
      <c r="K91" s="2">
        <v>1015491.57</v>
      </c>
      <c r="L91" s="2">
        <v>172441.97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1">
        <f>SUBTOTAL(9,J91:U91)</f>
        <v>1187933.54</v>
      </c>
    </row>
    <row r="92" spans="2:22" x14ac:dyDescent="0.2">
      <c r="B92" s="1" t="s">
        <v>63</v>
      </c>
      <c r="C92" s="1" t="s">
        <v>65</v>
      </c>
      <c r="D92" s="1" t="s">
        <v>66</v>
      </c>
      <c r="E92" s="1" t="s">
        <v>6</v>
      </c>
      <c r="F92" s="1" t="s">
        <v>7</v>
      </c>
      <c r="G92" s="1">
        <v>13</v>
      </c>
      <c r="H92" s="1">
        <v>25</v>
      </c>
      <c r="I92" s="2">
        <v>1187933.54</v>
      </c>
      <c r="J92" s="2">
        <v>0</v>
      </c>
      <c r="K92" s="2">
        <v>1015491.57</v>
      </c>
      <c r="L92" s="2">
        <v>172441.97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</row>
    <row r="93" spans="2:22" hidden="1" x14ac:dyDescent="0.2">
      <c r="B93" s="1" t="s">
        <v>206</v>
      </c>
      <c r="J93" s="2">
        <v>2042110.55</v>
      </c>
      <c r="K93" s="2">
        <v>0</v>
      </c>
      <c r="L93" s="2">
        <v>0</v>
      </c>
      <c r="M93" s="2">
        <v>6791313.8099999996</v>
      </c>
      <c r="N93" s="2">
        <v>675752.62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</row>
    <row r="94" spans="2:22" x14ac:dyDescent="0.2">
      <c r="B94" s="1" t="s">
        <v>206</v>
      </c>
      <c r="C94" s="1" t="s">
        <v>67</v>
      </c>
      <c r="D94" s="1" t="s">
        <v>68</v>
      </c>
      <c r="E94" s="1" t="s">
        <v>6</v>
      </c>
      <c r="F94" s="1" t="s">
        <v>7</v>
      </c>
      <c r="G94" s="1" t="s">
        <v>8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</row>
    <row r="95" spans="2:22" x14ac:dyDescent="0.2">
      <c r="B95" s="1" t="s">
        <v>206</v>
      </c>
      <c r="C95" s="1" t="s">
        <v>67</v>
      </c>
      <c r="D95" s="1" t="s">
        <v>68</v>
      </c>
      <c r="E95" s="1" t="s">
        <v>6</v>
      </c>
      <c r="F95" s="1" t="s">
        <v>7</v>
      </c>
      <c r="G95" s="1">
        <v>12</v>
      </c>
      <c r="I95" s="2">
        <v>4898560.9800000004</v>
      </c>
      <c r="J95" s="2">
        <v>0</v>
      </c>
      <c r="K95" s="2">
        <v>0</v>
      </c>
      <c r="L95" s="2">
        <v>0</v>
      </c>
      <c r="M95" s="2">
        <v>0</v>
      </c>
      <c r="N95" s="2">
        <v>734784.15</v>
      </c>
      <c r="O95" s="2">
        <v>4163776.83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1">
        <f>SUBTOTAL(9,J95:U95)</f>
        <v>4898560.9800000004</v>
      </c>
    </row>
    <row r="96" spans="2:22" x14ac:dyDescent="0.2">
      <c r="B96" s="1" t="s">
        <v>0</v>
      </c>
      <c r="C96" s="1" t="s">
        <v>67</v>
      </c>
      <c r="D96" s="1" t="s">
        <v>68</v>
      </c>
      <c r="E96" s="1" t="s">
        <v>6</v>
      </c>
      <c r="F96" s="1" t="s">
        <v>7</v>
      </c>
      <c r="G96" s="1">
        <v>13</v>
      </c>
      <c r="H96" s="1">
        <v>25</v>
      </c>
      <c r="I96" s="2">
        <v>4898560.9800000004</v>
      </c>
      <c r="J96" s="2">
        <v>0</v>
      </c>
      <c r="K96" s="2">
        <v>0</v>
      </c>
      <c r="L96" s="2">
        <v>0</v>
      </c>
      <c r="M96" s="2">
        <v>0</v>
      </c>
      <c r="N96" s="2">
        <v>734784.15</v>
      </c>
      <c r="O96" s="2">
        <v>4163776.83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</row>
    <row r="97" spans="2:22" hidden="1" x14ac:dyDescent="0.2">
      <c r="B97" s="1" t="s">
        <v>206</v>
      </c>
      <c r="J97" s="2">
        <v>2042110.55</v>
      </c>
      <c r="K97" s="2">
        <v>0</v>
      </c>
      <c r="L97" s="2">
        <v>0</v>
      </c>
      <c r="M97" s="2">
        <v>6791313.8099999996</v>
      </c>
      <c r="N97" s="2">
        <v>675752.62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</row>
    <row r="98" spans="2:22" x14ac:dyDescent="0.2">
      <c r="B98" s="1" t="s">
        <v>206</v>
      </c>
      <c r="C98" s="1" t="s">
        <v>69</v>
      </c>
      <c r="D98" s="1" t="s">
        <v>70</v>
      </c>
      <c r="E98" s="1" t="s">
        <v>71</v>
      </c>
      <c r="F98" s="1" t="s">
        <v>7</v>
      </c>
      <c r="G98" s="1" t="s">
        <v>8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</row>
    <row r="99" spans="2:22" x14ac:dyDescent="0.2">
      <c r="B99" s="1" t="s">
        <v>206</v>
      </c>
      <c r="C99" s="1" t="s">
        <v>69</v>
      </c>
      <c r="D99" s="1" t="s">
        <v>70</v>
      </c>
      <c r="E99" s="1" t="s">
        <v>71</v>
      </c>
      <c r="F99" s="1" t="s">
        <v>7</v>
      </c>
      <c r="G99" s="1">
        <v>12</v>
      </c>
      <c r="I99" s="2">
        <v>13426566.5</v>
      </c>
      <c r="J99" s="2">
        <v>0</v>
      </c>
      <c r="K99" s="2">
        <v>0</v>
      </c>
      <c r="L99" s="2">
        <v>0</v>
      </c>
      <c r="M99" s="2">
        <v>0</v>
      </c>
      <c r="N99" s="2">
        <v>6713283.25</v>
      </c>
      <c r="O99" s="2">
        <v>6713283.25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1">
        <f>SUBTOTAL(9,J99:U99)</f>
        <v>13426566.5</v>
      </c>
    </row>
    <row r="100" spans="2:22" x14ac:dyDescent="0.2">
      <c r="B100" s="1" t="s">
        <v>0</v>
      </c>
      <c r="C100" s="1" t="s">
        <v>69</v>
      </c>
      <c r="D100" s="1" t="s">
        <v>70</v>
      </c>
      <c r="E100" s="1" t="s">
        <v>71</v>
      </c>
      <c r="F100" s="1" t="s">
        <v>7</v>
      </c>
      <c r="G100" s="1">
        <v>13</v>
      </c>
      <c r="H100" s="1">
        <v>25</v>
      </c>
      <c r="I100" s="2">
        <v>13426566.5</v>
      </c>
      <c r="J100" s="2">
        <v>0</v>
      </c>
      <c r="K100" s="2">
        <v>0</v>
      </c>
      <c r="L100" s="2">
        <v>0</v>
      </c>
      <c r="M100" s="2">
        <v>0</v>
      </c>
      <c r="N100" s="2">
        <v>6713283.25</v>
      </c>
      <c r="O100" s="2">
        <v>6713283.25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</row>
    <row r="101" spans="2:22" hidden="1" x14ac:dyDescent="0.2">
      <c r="B101" s="1" t="s">
        <v>206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</row>
    <row r="102" spans="2:22" x14ac:dyDescent="0.2">
      <c r="B102" s="1" t="s">
        <v>206</v>
      </c>
      <c r="C102" s="1" t="s">
        <v>72</v>
      </c>
      <c r="D102" s="1" t="s">
        <v>73</v>
      </c>
      <c r="E102" s="1" t="s">
        <v>74</v>
      </c>
      <c r="F102" s="1" t="s">
        <v>7</v>
      </c>
      <c r="G102" s="1" t="s">
        <v>8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</row>
    <row r="103" spans="2:22" x14ac:dyDescent="0.2">
      <c r="B103" s="1" t="s">
        <v>206</v>
      </c>
      <c r="C103" s="1" t="s">
        <v>72</v>
      </c>
      <c r="D103" s="1" t="s">
        <v>73</v>
      </c>
      <c r="E103" s="1" t="s">
        <v>74</v>
      </c>
      <c r="F103" s="1" t="s">
        <v>7</v>
      </c>
      <c r="G103" s="1">
        <v>12</v>
      </c>
      <c r="I103" s="2">
        <v>8235652.8799999999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8235652.8799999999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1">
        <f>SUBTOTAL(9,J103:U103)</f>
        <v>8235652.8799999999</v>
      </c>
    </row>
    <row r="104" spans="2:22" x14ac:dyDescent="0.2">
      <c r="B104" s="1" t="s">
        <v>0</v>
      </c>
      <c r="C104" s="1" t="s">
        <v>72</v>
      </c>
      <c r="D104" s="1" t="s">
        <v>73</v>
      </c>
      <c r="E104" s="1" t="s">
        <v>74</v>
      </c>
      <c r="F104" s="1" t="s">
        <v>7</v>
      </c>
      <c r="G104" s="1">
        <v>13</v>
      </c>
      <c r="H104" s="1">
        <v>25</v>
      </c>
      <c r="I104" s="2">
        <v>8235652.8799999999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8235652.8799999999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</row>
    <row r="105" spans="2:22" hidden="1" x14ac:dyDescent="0.2">
      <c r="B105" s="1" t="s">
        <v>206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</row>
    <row r="106" spans="2:22" x14ac:dyDescent="0.2">
      <c r="B106" s="1" t="s">
        <v>206</v>
      </c>
      <c r="C106" s="1" t="s">
        <v>75</v>
      </c>
      <c r="D106" s="1" t="s">
        <v>76</v>
      </c>
      <c r="E106" s="1" t="s">
        <v>77</v>
      </c>
      <c r="F106" s="1" t="s">
        <v>7</v>
      </c>
      <c r="G106" s="1" t="s">
        <v>8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</row>
    <row r="107" spans="2:22" x14ac:dyDescent="0.2">
      <c r="B107" s="1" t="s">
        <v>206</v>
      </c>
      <c r="C107" s="1" t="s">
        <v>75</v>
      </c>
      <c r="D107" s="1" t="s">
        <v>78</v>
      </c>
      <c r="E107" s="1" t="s">
        <v>77</v>
      </c>
      <c r="F107" s="1" t="s">
        <v>7</v>
      </c>
      <c r="G107" s="1">
        <v>12</v>
      </c>
      <c r="I107" s="2">
        <v>22409097.559999999</v>
      </c>
      <c r="J107" s="2">
        <v>0</v>
      </c>
      <c r="K107" s="2">
        <v>22409097.559999999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1">
        <f>SUBTOTAL(9,J107:U107)</f>
        <v>22409097.559999999</v>
      </c>
    </row>
    <row r="108" spans="2:22" x14ac:dyDescent="0.2">
      <c r="B108" s="1" t="s">
        <v>0</v>
      </c>
      <c r="C108" s="1" t="s">
        <v>75</v>
      </c>
      <c r="D108" s="1" t="s">
        <v>79</v>
      </c>
      <c r="E108" s="1" t="s">
        <v>77</v>
      </c>
      <c r="F108" s="1" t="s">
        <v>7</v>
      </c>
      <c r="G108" s="1">
        <v>13</v>
      </c>
      <c r="H108" s="1">
        <v>25</v>
      </c>
      <c r="I108" s="2">
        <v>22409097.559999999</v>
      </c>
      <c r="J108" s="2">
        <v>0</v>
      </c>
      <c r="K108" s="2">
        <v>22409097.559999999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</row>
    <row r="109" spans="2:22" hidden="1" x14ac:dyDescent="0.2">
      <c r="B109" s="1" t="s">
        <v>206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</row>
    <row r="110" spans="2:22" x14ac:dyDescent="0.2">
      <c r="B110" s="1" t="s">
        <v>206</v>
      </c>
      <c r="C110" s="1" t="s">
        <v>80</v>
      </c>
      <c r="D110" s="1" t="s">
        <v>81</v>
      </c>
      <c r="E110" s="1" t="s">
        <v>21</v>
      </c>
      <c r="F110" s="1" t="s">
        <v>7</v>
      </c>
      <c r="G110" s="1" t="s">
        <v>8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</row>
    <row r="111" spans="2:22" x14ac:dyDescent="0.2">
      <c r="B111" s="1" t="s">
        <v>206</v>
      </c>
      <c r="C111" s="1" t="s">
        <v>80</v>
      </c>
      <c r="D111" s="1" t="s">
        <v>82</v>
      </c>
      <c r="E111" s="1" t="s">
        <v>21</v>
      </c>
      <c r="F111" s="1" t="s">
        <v>7</v>
      </c>
      <c r="G111" s="1">
        <v>12</v>
      </c>
      <c r="I111" s="2">
        <v>13954991.550000001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10466243.66</v>
      </c>
      <c r="T111" s="2">
        <v>3488747.89</v>
      </c>
      <c r="U111" s="2">
        <v>0</v>
      </c>
      <c r="V111" s="1">
        <f>SUBTOTAL(9,J111:U111)</f>
        <v>13954991.550000001</v>
      </c>
    </row>
    <row r="112" spans="2:22" x14ac:dyDescent="0.2">
      <c r="B112" s="1" t="s">
        <v>0</v>
      </c>
      <c r="C112" s="1" t="s">
        <v>80</v>
      </c>
      <c r="D112" s="1" t="s">
        <v>83</v>
      </c>
      <c r="E112" s="1" t="s">
        <v>21</v>
      </c>
      <c r="F112" s="1" t="s">
        <v>7</v>
      </c>
      <c r="G112" s="1">
        <v>13</v>
      </c>
      <c r="H112" s="1">
        <v>25</v>
      </c>
      <c r="I112" s="2">
        <v>13954991.550000001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10466243.66</v>
      </c>
      <c r="T112" s="2">
        <v>3488747.89</v>
      </c>
      <c r="U112" s="2">
        <v>0</v>
      </c>
    </row>
    <row r="113" spans="2:22" hidden="1" x14ac:dyDescent="0.2">
      <c r="B113" s="1" t="s">
        <v>206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10466243.66</v>
      </c>
      <c r="T113" s="2">
        <v>3488747.89</v>
      </c>
      <c r="U113" s="2">
        <v>0</v>
      </c>
    </row>
    <row r="114" spans="2:22" hidden="1" x14ac:dyDescent="0.2">
      <c r="B114" s="1" t="s">
        <v>205</v>
      </c>
      <c r="C114" s="1" t="s">
        <v>84</v>
      </c>
      <c r="D114" s="1" t="s">
        <v>85</v>
      </c>
      <c r="I114" s="2">
        <v>41215758.07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4709018.5</v>
      </c>
      <c r="P114" s="2">
        <v>16287752.26</v>
      </c>
      <c r="Q114" s="2">
        <v>19640561.600000001</v>
      </c>
      <c r="R114" s="2">
        <v>578425.71</v>
      </c>
      <c r="S114" s="2">
        <v>0</v>
      </c>
      <c r="T114" s="2">
        <v>0</v>
      </c>
      <c r="U114" s="2">
        <v>0</v>
      </c>
    </row>
    <row r="115" spans="2:22" x14ac:dyDescent="0.2">
      <c r="B115" s="1" t="s">
        <v>206</v>
      </c>
      <c r="C115" s="1" t="s">
        <v>86</v>
      </c>
      <c r="D115" s="1" t="s">
        <v>87</v>
      </c>
      <c r="E115" s="1" t="s">
        <v>6</v>
      </c>
      <c r="F115" s="1" t="s">
        <v>7</v>
      </c>
      <c r="G115" s="1" t="s">
        <v>8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</row>
    <row r="116" spans="2:22" x14ac:dyDescent="0.2">
      <c r="B116" s="1" t="s">
        <v>206</v>
      </c>
      <c r="C116" s="1" t="s">
        <v>86</v>
      </c>
      <c r="D116" s="1" t="s">
        <v>87</v>
      </c>
      <c r="E116" s="1" t="s">
        <v>6</v>
      </c>
      <c r="F116" s="1" t="s">
        <v>7</v>
      </c>
      <c r="G116" s="1">
        <v>12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1">
        <f>SUBTOTAL(9,J116:U116)</f>
        <v>0</v>
      </c>
    </row>
    <row r="117" spans="2:22" x14ac:dyDescent="0.2">
      <c r="B117" s="1" t="s">
        <v>84</v>
      </c>
      <c r="C117" s="1" t="s">
        <v>86</v>
      </c>
      <c r="D117" s="1" t="s">
        <v>87</v>
      </c>
      <c r="E117" s="1" t="s">
        <v>6</v>
      </c>
      <c r="F117" s="1" t="s">
        <v>7</v>
      </c>
      <c r="G117" s="1">
        <v>13</v>
      </c>
      <c r="H117" s="1">
        <v>25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</row>
    <row r="118" spans="2:22" hidden="1" x14ac:dyDescent="0.2">
      <c r="B118" s="1" t="s">
        <v>206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</row>
    <row r="119" spans="2:22" hidden="1" x14ac:dyDescent="0.2">
      <c r="B119" s="1" t="s">
        <v>84</v>
      </c>
      <c r="C119" s="1" t="s">
        <v>88</v>
      </c>
      <c r="D119" s="1" t="s">
        <v>89</v>
      </c>
      <c r="I119" s="2">
        <v>41215758.07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4709018.5</v>
      </c>
      <c r="P119" s="2">
        <v>16287752.26</v>
      </c>
      <c r="Q119" s="2">
        <v>19640561.600000001</v>
      </c>
      <c r="R119" s="2">
        <v>578425.71</v>
      </c>
      <c r="S119" s="2">
        <v>0</v>
      </c>
      <c r="T119" s="2">
        <v>0</v>
      </c>
      <c r="U119" s="2">
        <v>0</v>
      </c>
    </row>
    <row r="120" spans="2:22" x14ac:dyDescent="0.2">
      <c r="B120" s="1" t="s">
        <v>206</v>
      </c>
      <c r="C120" s="1" t="s">
        <v>90</v>
      </c>
      <c r="D120" s="1" t="s">
        <v>91</v>
      </c>
      <c r="E120" s="1" t="s">
        <v>6</v>
      </c>
      <c r="F120" s="1" t="s">
        <v>7</v>
      </c>
      <c r="G120" s="1" t="s">
        <v>8</v>
      </c>
      <c r="I120" s="2">
        <v>41215758.780000001</v>
      </c>
      <c r="J120" s="2">
        <v>0</v>
      </c>
      <c r="K120" s="2">
        <v>20607879.390000001</v>
      </c>
      <c r="L120" s="2">
        <v>20607879.390000001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</row>
    <row r="121" spans="2:22" x14ac:dyDescent="0.2">
      <c r="B121" s="1" t="s">
        <v>206</v>
      </c>
      <c r="C121" s="1" t="s">
        <v>90</v>
      </c>
      <c r="D121" s="1" t="s">
        <v>91</v>
      </c>
      <c r="E121" s="1" t="s">
        <v>6</v>
      </c>
      <c r="F121" s="1" t="s">
        <v>7</v>
      </c>
      <c r="G121" s="1">
        <v>12</v>
      </c>
      <c r="I121" s="2">
        <v>41215758.07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4709018.5</v>
      </c>
      <c r="P121" s="2">
        <v>16287752.26</v>
      </c>
      <c r="Q121" s="2">
        <v>19640561.600000001</v>
      </c>
      <c r="R121" s="2">
        <v>578425.71</v>
      </c>
      <c r="S121" s="2">
        <v>0</v>
      </c>
      <c r="T121" s="2">
        <v>0</v>
      </c>
      <c r="U121" s="2">
        <v>0</v>
      </c>
      <c r="V121" s="1">
        <f>SUBTOTAL(9,J121:U121)</f>
        <v>41215758.07</v>
      </c>
    </row>
    <row r="122" spans="2:22" x14ac:dyDescent="0.2">
      <c r="B122" s="1" t="s">
        <v>88</v>
      </c>
      <c r="C122" s="1" t="s">
        <v>90</v>
      </c>
      <c r="D122" s="1" t="s">
        <v>91</v>
      </c>
      <c r="E122" s="1" t="s">
        <v>6</v>
      </c>
      <c r="F122" s="1" t="s">
        <v>7</v>
      </c>
      <c r="G122" s="1">
        <v>13</v>
      </c>
      <c r="H122" s="1">
        <v>25</v>
      </c>
      <c r="I122" s="2">
        <v>41215758.07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4709018.5</v>
      </c>
      <c r="P122" s="2">
        <v>16287752.26</v>
      </c>
      <c r="Q122" s="2">
        <v>19640561.600000001</v>
      </c>
      <c r="R122" s="2">
        <v>578425.71</v>
      </c>
      <c r="S122" s="2">
        <v>0</v>
      </c>
      <c r="T122" s="2">
        <v>0</v>
      </c>
      <c r="U122" s="2">
        <v>0</v>
      </c>
    </row>
    <row r="123" spans="2:22" hidden="1" x14ac:dyDescent="0.2">
      <c r="B123" s="1" t="s">
        <v>206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</row>
    <row r="124" spans="2:22" hidden="1" x14ac:dyDescent="0.2">
      <c r="B124" s="1" t="s">
        <v>205</v>
      </c>
      <c r="C124" s="1" t="s">
        <v>92</v>
      </c>
      <c r="D124" s="1" t="s">
        <v>93</v>
      </c>
      <c r="I124" s="2">
        <v>45718151.159999996</v>
      </c>
      <c r="J124" s="2">
        <v>0</v>
      </c>
      <c r="K124" s="2">
        <v>0</v>
      </c>
      <c r="L124" s="2">
        <v>970670.07999999996</v>
      </c>
      <c r="M124" s="2">
        <v>21004621.719999999</v>
      </c>
      <c r="N124" s="2">
        <v>5740232.2899999991</v>
      </c>
      <c r="O124" s="2">
        <v>13224365.110000001</v>
      </c>
      <c r="P124" s="2">
        <v>4778261.96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</row>
    <row r="125" spans="2:22" x14ac:dyDescent="0.2">
      <c r="B125" s="1" t="s">
        <v>206</v>
      </c>
      <c r="C125" s="1" t="s">
        <v>94</v>
      </c>
      <c r="D125" s="1" t="s">
        <v>95</v>
      </c>
      <c r="E125" s="1" t="s">
        <v>6</v>
      </c>
      <c r="F125" s="1" t="s">
        <v>7</v>
      </c>
      <c r="G125" s="1" t="s">
        <v>8</v>
      </c>
      <c r="I125" s="2">
        <v>20582607.48</v>
      </c>
      <c r="J125" s="2">
        <v>20582607.48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</row>
    <row r="126" spans="2:22" x14ac:dyDescent="0.2">
      <c r="B126" s="1" t="s">
        <v>206</v>
      </c>
      <c r="C126" s="1" t="s">
        <v>94</v>
      </c>
      <c r="D126" s="1" t="s">
        <v>95</v>
      </c>
      <c r="E126" s="1" t="s">
        <v>6</v>
      </c>
      <c r="F126" s="1" t="s">
        <v>7</v>
      </c>
      <c r="G126" s="1">
        <v>12</v>
      </c>
      <c r="I126" s="2">
        <v>28312163.789999999</v>
      </c>
      <c r="J126" s="2">
        <v>0</v>
      </c>
      <c r="K126" s="2">
        <v>0</v>
      </c>
      <c r="L126" s="2">
        <v>970670.07999999996</v>
      </c>
      <c r="M126" s="2">
        <v>21004621.719999999</v>
      </c>
      <c r="N126" s="2">
        <v>4883938.5999999996</v>
      </c>
      <c r="O126" s="2">
        <v>1452933.39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1">
        <f>SUBTOTAL(9,J126:U126)</f>
        <v>28312163.789999999</v>
      </c>
    </row>
    <row r="127" spans="2:22" x14ac:dyDescent="0.2">
      <c r="B127" s="1" t="s">
        <v>92</v>
      </c>
      <c r="C127" s="1" t="s">
        <v>94</v>
      </c>
      <c r="D127" s="1" t="s">
        <v>95</v>
      </c>
      <c r="E127" s="1" t="s">
        <v>6</v>
      </c>
      <c r="F127" s="1" t="s">
        <v>7</v>
      </c>
      <c r="G127" s="1">
        <v>13</v>
      </c>
      <c r="H127" s="1">
        <v>25</v>
      </c>
      <c r="I127" s="2">
        <v>28312163.789999999</v>
      </c>
      <c r="J127" s="2">
        <v>0</v>
      </c>
      <c r="K127" s="2">
        <v>0</v>
      </c>
      <c r="L127" s="2">
        <v>970670.07999999996</v>
      </c>
      <c r="M127" s="2">
        <v>21004621.719999999</v>
      </c>
      <c r="N127" s="2">
        <v>4883938.5999999996</v>
      </c>
      <c r="O127" s="2">
        <v>1452933.39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</row>
    <row r="128" spans="2:22" x14ac:dyDescent="0.2">
      <c r="B128" s="1" t="s">
        <v>206</v>
      </c>
      <c r="C128" s="1" t="s">
        <v>94</v>
      </c>
      <c r="D128" s="1" t="s">
        <v>95</v>
      </c>
      <c r="E128" s="1" t="s">
        <v>71</v>
      </c>
      <c r="F128" s="1" t="s">
        <v>7</v>
      </c>
      <c r="G128" s="1">
        <v>12</v>
      </c>
      <c r="I128" s="2">
        <v>17405987.370000001</v>
      </c>
      <c r="J128" s="2">
        <v>0</v>
      </c>
      <c r="K128" s="2">
        <v>0</v>
      </c>
      <c r="L128" s="2">
        <v>0</v>
      </c>
      <c r="M128" s="2">
        <v>0</v>
      </c>
      <c r="N128" s="2">
        <v>856293.69</v>
      </c>
      <c r="O128" s="2">
        <v>11771431.720000001</v>
      </c>
      <c r="P128" s="2">
        <v>4778261.96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1">
        <f>SUBTOTAL(9,J128:U128)</f>
        <v>17405987.370000001</v>
      </c>
    </row>
    <row r="129" spans="2:22" x14ac:dyDescent="0.2">
      <c r="B129" s="1" t="s">
        <v>92</v>
      </c>
      <c r="C129" s="1" t="s">
        <v>94</v>
      </c>
      <c r="D129" s="1" t="s">
        <v>95</v>
      </c>
      <c r="E129" s="1" t="s">
        <v>71</v>
      </c>
      <c r="F129" s="1" t="s">
        <v>7</v>
      </c>
      <c r="G129" s="1">
        <v>13</v>
      </c>
      <c r="H129" s="1">
        <v>25</v>
      </c>
      <c r="I129" s="2">
        <v>17405987.370000001</v>
      </c>
      <c r="J129" s="2">
        <v>0</v>
      </c>
      <c r="K129" s="2">
        <v>0</v>
      </c>
      <c r="L129" s="2">
        <v>0</v>
      </c>
      <c r="M129" s="2">
        <v>0</v>
      </c>
      <c r="N129" s="2">
        <v>856293.69</v>
      </c>
      <c r="O129" s="2">
        <v>11771431.720000001</v>
      </c>
      <c r="P129" s="2">
        <v>4778261.96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</row>
    <row r="130" spans="2:22" hidden="1" x14ac:dyDescent="0.2">
      <c r="B130" s="1" t="s">
        <v>206</v>
      </c>
      <c r="J130" s="2">
        <v>2042110.55</v>
      </c>
      <c r="K130" s="2">
        <v>0</v>
      </c>
      <c r="L130" s="2">
        <v>0</v>
      </c>
      <c r="M130" s="2">
        <v>6791313.8099999996</v>
      </c>
      <c r="N130" s="2">
        <v>675752.62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</row>
    <row r="131" spans="2:22" hidden="1" x14ac:dyDescent="0.2">
      <c r="B131" s="1" t="s">
        <v>206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3493028.88</v>
      </c>
      <c r="U131" s="2">
        <v>0</v>
      </c>
    </row>
    <row r="132" spans="2:22" hidden="1" x14ac:dyDescent="0.2">
      <c r="B132" s="1" t="s">
        <v>205</v>
      </c>
      <c r="C132" s="1" t="s">
        <v>96</v>
      </c>
      <c r="D132" s="1" t="s">
        <v>97</v>
      </c>
      <c r="I132" s="2">
        <v>469202.32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22463.27</v>
      </c>
      <c r="P132" s="2">
        <v>446739.05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</row>
    <row r="133" spans="2:22" x14ac:dyDescent="0.2">
      <c r="B133" s="1" t="s">
        <v>206</v>
      </c>
      <c r="C133" s="1" t="s">
        <v>98</v>
      </c>
      <c r="D133" s="1" t="s">
        <v>97</v>
      </c>
      <c r="E133" s="1" t="s">
        <v>21</v>
      </c>
      <c r="F133" s="1" t="s">
        <v>7</v>
      </c>
      <c r="G133" s="1" t="s">
        <v>8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</row>
    <row r="134" spans="2:22" x14ac:dyDescent="0.2">
      <c r="B134" s="1" t="s">
        <v>206</v>
      </c>
      <c r="C134" s="1" t="s">
        <v>98</v>
      </c>
      <c r="D134" s="1" t="s">
        <v>97</v>
      </c>
      <c r="E134" s="1" t="s">
        <v>21</v>
      </c>
      <c r="F134" s="1" t="s">
        <v>7</v>
      </c>
      <c r="G134" s="1">
        <v>12</v>
      </c>
      <c r="I134" s="2">
        <v>469202.32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22463.27</v>
      </c>
      <c r="P134" s="2">
        <v>446739.05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1">
        <f>SUBTOTAL(9,J134:U134)</f>
        <v>469202.32</v>
      </c>
    </row>
    <row r="135" spans="2:22" x14ac:dyDescent="0.2">
      <c r="B135" s="1" t="s">
        <v>96</v>
      </c>
      <c r="C135" s="1" t="s">
        <v>98</v>
      </c>
      <c r="D135" s="1" t="s">
        <v>97</v>
      </c>
      <c r="E135" s="1" t="s">
        <v>21</v>
      </c>
      <c r="F135" s="1" t="s">
        <v>7</v>
      </c>
      <c r="G135" s="1">
        <v>13</v>
      </c>
      <c r="H135" s="1">
        <v>25</v>
      </c>
      <c r="I135" s="2">
        <v>469202.32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22463.27</v>
      </c>
      <c r="P135" s="2">
        <v>446739.05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</row>
    <row r="136" spans="2:22" hidden="1" x14ac:dyDescent="0.2">
      <c r="B136" s="1" t="s">
        <v>206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</row>
    <row r="137" spans="2:22" hidden="1" x14ac:dyDescent="0.2">
      <c r="B137" s="1" t="s">
        <v>207</v>
      </c>
      <c r="C137" s="1" t="s">
        <v>99</v>
      </c>
      <c r="D137" s="1" t="s">
        <v>100</v>
      </c>
      <c r="I137" s="2">
        <v>73409711.858333394</v>
      </c>
      <c r="J137" s="2">
        <v>11954462.580333333</v>
      </c>
      <c r="K137" s="2">
        <v>2982017.682</v>
      </c>
      <c r="L137" s="2">
        <v>2992548.9420000003</v>
      </c>
      <c r="M137" s="2">
        <v>2520276.5820000004</v>
      </c>
      <c r="N137" s="2">
        <v>2519546.3620000002</v>
      </c>
      <c r="O137" s="2">
        <v>2519546.3620000002</v>
      </c>
      <c r="P137" s="2">
        <v>2569478.8320000004</v>
      </c>
      <c r="Q137" s="2">
        <v>2519546.3620000002</v>
      </c>
      <c r="R137" s="2">
        <v>2519546.3620000002</v>
      </c>
      <c r="S137" s="2">
        <v>2519546.3620000002</v>
      </c>
      <c r="T137" s="2">
        <v>2519546.3620000002</v>
      </c>
      <c r="U137" s="2">
        <v>2519546.3620000002</v>
      </c>
    </row>
    <row r="138" spans="2:22" hidden="1" x14ac:dyDescent="0.2">
      <c r="B138" s="1" t="s">
        <v>99</v>
      </c>
      <c r="C138" s="1" t="s">
        <v>101</v>
      </c>
      <c r="D138" s="1" t="s">
        <v>102</v>
      </c>
      <c r="I138" s="2">
        <v>1479599.9999999998</v>
      </c>
      <c r="J138" s="2">
        <v>992788.08</v>
      </c>
      <c r="K138" s="2">
        <v>462471.32</v>
      </c>
      <c r="L138" s="2">
        <v>23610.38</v>
      </c>
      <c r="M138" s="2">
        <v>730.22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</row>
    <row r="139" spans="2:22" x14ac:dyDescent="0.2">
      <c r="B139" s="1" t="s">
        <v>206</v>
      </c>
      <c r="C139" s="1" t="s">
        <v>103</v>
      </c>
      <c r="D139" s="1" t="s">
        <v>104</v>
      </c>
      <c r="E139" s="1" t="s">
        <v>6</v>
      </c>
      <c r="F139" s="1" t="s">
        <v>7</v>
      </c>
      <c r="G139" s="1" t="s">
        <v>8</v>
      </c>
      <c r="I139" s="2">
        <v>759600</v>
      </c>
      <c r="J139" s="2">
        <v>759600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</row>
    <row r="140" spans="2:22" x14ac:dyDescent="0.2">
      <c r="B140" s="1" t="s">
        <v>206</v>
      </c>
      <c r="C140" s="1" t="s">
        <v>103</v>
      </c>
      <c r="D140" s="1" t="s">
        <v>104</v>
      </c>
      <c r="E140" s="1" t="s">
        <v>6</v>
      </c>
      <c r="F140" s="1" t="s">
        <v>7</v>
      </c>
      <c r="G140" s="1">
        <v>12</v>
      </c>
      <c r="I140" s="2">
        <v>759600</v>
      </c>
      <c r="J140" s="2">
        <v>759600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1">
        <f>SUBTOTAL(9,J140:U140)</f>
        <v>759600</v>
      </c>
    </row>
    <row r="141" spans="2:22" x14ac:dyDescent="0.2">
      <c r="B141" s="1" t="s">
        <v>101</v>
      </c>
      <c r="C141" s="1" t="s">
        <v>103</v>
      </c>
      <c r="D141" s="1" t="s">
        <v>104</v>
      </c>
      <c r="E141" s="1" t="s">
        <v>6</v>
      </c>
      <c r="F141" s="1" t="s">
        <v>7</v>
      </c>
      <c r="G141" s="1">
        <v>13</v>
      </c>
      <c r="H141" s="1">
        <v>25</v>
      </c>
      <c r="I141" s="2">
        <v>759600</v>
      </c>
      <c r="J141" s="2">
        <v>759600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</row>
    <row r="142" spans="2:22" hidden="1" x14ac:dyDescent="0.2">
      <c r="B142" s="1" t="s">
        <v>206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</row>
    <row r="143" spans="2:22" x14ac:dyDescent="0.2">
      <c r="B143" s="1" t="s">
        <v>206</v>
      </c>
      <c r="C143" s="1" t="s">
        <v>105</v>
      </c>
      <c r="D143" s="1" t="s">
        <v>106</v>
      </c>
      <c r="E143" s="1" t="s">
        <v>6</v>
      </c>
      <c r="F143" s="1" t="s">
        <v>7</v>
      </c>
      <c r="G143" s="1" t="s">
        <v>8</v>
      </c>
      <c r="I143" s="2">
        <v>720000</v>
      </c>
      <c r="J143" s="2">
        <v>720000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</row>
    <row r="144" spans="2:22" x14ac:dyDescent="0.2">
      <c r="B144" s="1" t="s">
        <v>206</v>
      </c>
      <c r="C144" s="1" t="s">
        <v>105</v>
      </c>
      <c r="D144" s="1" t="s">
        <v>106</v>
      </c>
      <c r="E144" s="1" t="s">
        <v>6</v>
      </c>
      <c r="F144" s="1" t="s">
        <v>7</v>
      </c>
      <c r="G144" s="1">
        <v>12</v>
      </c>
      <c r="I144" s="2">
        <v>720000</v>
      </c>
      <c r="J144" s="2">
        <v>233188.08</v>
      </c>
      <c r="K144" s="2">
        <v>462471.32</v>
      </c>
      <c r="L144" s="2">
        <v>23610.38</v>
      </c>
      <c r="M144" s="2">
        <v>730.22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1">
        <f>SUBTOTAL(9,J144:U144)</f>
        <v>720000</v>
      </c>
    </row>
    <row r="145" spans="2:22" x14ac:dyDescent="0.2">
      <c r="B145" s="1" t="s">
        <v>101</v>
      </c>
      <c r="C145" s="1" t="s">
        <v>105</v>
      </c>
      <c r="D145" s="1" t="s">
        <v>106</v>
      </c>
      <c r="E145" s="1" t="s">
        <v>6</v>
      </c>
      <c r="F145" s="1" t="s">
        <v>7</v>
      </c>
      <c r="G145" s="1">
        <v>13</v>
      </c>
      <c r="H145" s="1">
        <v>25</v>
      </c>
      <c r="I145" s="2">
        <v>720000</v>
      </c>
      <c r="J145" s="2">
        <v>233188.08</v>
      </c>
      <c r="K145" s="2">
        <v>462471.32</v>
      </c>
      <c r="L145" s="2">
        <v>23610.38</v>
      </c>
      <c r="M145" s="2">
        <v>730.22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</row>
    <row r="146" spans="2:22" hidden="1" x14ac:dyDescent="0.2">
      <c r="B146" s="1" t="s">
        <v>206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</row>
    <row r="147" spans="2:22" x14ac:dyDescent="0.2">
      <c r="B147" s="1" t="s">
        <v>206</v>
      </c>
      <c r="C147" s="1" t="s">
        <v>107</v>
      </c>
      <c r="D147" s="1" t="s">
        <v>108</v>
      </c>
      <c r="E147" s="1" t="s">
        <v>6</v>
      </c>
      <c r="F147" s="1" t="s">
        <v>7</v>
      </c>
      <c r="G147" s="1" t="s">
        <v>8</v>
      </c>
      <c r="I147" s="2">
        <v>9986493.3100000005</v>
      </c>
      <c r="J147" s="2">
        <v>9986493.3100000005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</row>
    <row r="148" spans="2:22" x14ac:dyDescent="0.2">
      <c r="B148" s="1" t="s">
        <v>206</v>
      </c>
      <c r="C148" s="1" t="s">
        <v>107</v>
      </c>
      <c r="D148" s="1" t="s">
        <v>108</v>
      </c>
      <c r="E148" s="1" t="s">
        <v>6</v>
      </c>
      <c r="F148" s="1" t="s">
        <v>7</v>
      </c>
      <c r="G148" s="1">
        <v>12</v>
      </c>
      <c r="I148" s="2">
        <v>9986493.3100000005</v>
      </c>
      <c r="J148" s="2">
        <v>9487168.6400000006</v>
      </c>
      <c r="K148" s="2">
        <v>0</v>
      </c>
      <c r="L148" s="2">
        <v>449392.2</v>
      </c>
      <c r="M148" s="2">
        <v>0</v>
      </c>
      <c r="N148" s="2">
        <v>0</v>
      </c>
      <c r="O148" s="2">
        <v>0</v>
      </c>
      <c r="P148" s="2">
        <v>49932.47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1">
        <f>SUBTOTAL(9,J148:U148)</f>
        <v>9986493.3100000005</v>
      </c>
    </row>
    <row r="149" spans="2:22" x14ac:dyDescent="0.2">
      <c r="B149" s="1" t="s">
        <v>99</v>
      </c>
      <c r="C149" s="1" t="s">
        <v>107</v>
      </c>
      <c r="D149" s="1" t="s">
        <v>108</v>
      </c>
      <c r="E149" s="1" t="s">
        <v>6</v>
      </c>
      <c r="F149" s="1" t="s">
        <v>7</v>
      </c>
      <c r="G149" s="1">
        <v>13</v>
      </c>
      <c r="H149" s="1">
        <v>25</v>
      </c>
      <c r="I149" s="2">
        <v>9986493.3100000005</v>
      </c>
      <c r="J149" s="2">
        <v>9487168.6400000006</v>
      </c>
      <c r="K149" s="2">
        <v>0</v>
      </c>
      <c r="L149" s="2">
        <v>449392.2</v>
      </c>
      <c r="M149" s="2">
        <v>0</v>
      </c>
      <c r="N149" s="2">
        <v>0</v>
      </c>
      <c r="O149" s="2">
        <v>0</v>
      </c>
      <c r="P149" s="2">
        <v>49932.47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</row>
    <row r="150" spans="2:22" hidden="1" x14ac:dyDescent="0.2">
      <c r="B150" s="1" t="s">
        <v>206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</row>
    <row r="151" spans="2:22" x14ac:dyDescent="0.2">
      <c r="B151" s="1" t="s">
        <v>206</v>
      </c>
      <c r="C151" s="1" t="s">
        <v>109</v>
      </c>
      <c r="D151" s="1" t="s">
        <v>110</v>
      </c>
      <c r="E151" s="1" t="s">
        <v>6</v>
      </c>
      <c r="F151" s="1" t="s">
        <v>7</v>
      </c>
      <c r="G151" s="1" t="s">
        <v>8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</row>
    <row r="152" spans="2:22" x14ac:dyDescent="0.2">
      <c r="B152" s="1" t="s">
        <v>206</v>
      </c>
      <c r="C152" s="1" t="s">
        <v>109</v>
      </c>
      <c r="D152" s="1" t="s">
        <v>110</v>
      </c>
      <c r="E152" s="1" t="s">
        <v>6</v>
      </c>
      <c r="F152" s="1" t="s">
        <v>7</v>
      </c>
      <c r="G152" s="1">
        <v>12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1">
        <f>SUBTOTAL(9,J152:U152)</f>
        <v>0</v>
      </c>
    </row>
    <row r="153" spans="2:22" x14ac:dyDescent="0.2">
      <c r="B153" s="1" t="s">
        <v>99</v>
      </c>
      <c r="C153" s="1" t="s">
        <v>109</v>
      </c>
      <c r="D153" s="1" t="s">
        <v>110</v>
      </c>
      <c r="E153" s="1" t="s">
        <v>6</v>
      </c>
      <c r="F153" s="1" t="s">
        <v>7</v>
      </c>
      <c r="G153" s="1">
        <v>13</v>
      </c>
      <c r="H153" s="1">
        <v>25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</row>
    <row r="154" spans="2:22" hidden="1" x14ac:dyDescent="0.2">
      <c r="B154" s="1" t="s">
        <v>206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</row>
    <row r="155" spans="2:22" hidden="1" x14ac:dyDescent="0.2">
      <c r="B155" s="1" t="s">
        <v>99</v>
      </c>
      <c r="C155" s="1" t="s">
        <v>111</v>
      </c>
      <c r="D155" s="1" t="s">
        <v>112</v>
      </c>
      <c r="I155" s="2">
        <v>61943618.548333369</v>
      </c>
      <c r="J155" s="2">
        <v>1474505.8603333335</v>
      </c>
      <c r="K155" s="2">
        <v>2519546.3620000002</v>
      </c>
      <c r="L155" s="2">
        <v>2519546.3620000002</v>
      </c>
      <c r="M155" s="2">
        <v>2519546.3620000002</v>
      </c>
      <c r="N155" s="2">
        <v>2519546.3620000002</v>
      </c>
      <c r="O155" s="2">
        <v>2519546.3620000002</v>
      </c>
      <c r="P155" s="2">
        <v>2519546.3620000002</v>
      </c>
      <c r="Q155" s="2">
        <v>2519546.3620000002</v>
      </c>
      <c r="R155" s="2">
        <v>2519546.3620000002</v>
      </c>
      <c r="S155" s="2">
        <v>2519546.3620000002</v>
      </c>
      <c r="T155" s="2">
        <v>2519546.3620000002</v>
      </c>
      <c r="U155" s="2">
        <v>2519546.3620000002</v>
      </c>
    </row>
    <row r="156" spans="2:22" x14ac:dyDescent="0.2">
      <c r="B156" s="1" t="s">
        <v>206</v>
      </c>
      <c r="C156" s="1" t="s">
        <v>113</v>
      </c>
      <c r="D156" s="1" t="s">
        <v>114</v>
      </c>
      <c r="E156" s="1" t="s">
        <v>6</v>
      </c>
      <c r="F156" s="1" t="s">
        <v>115</v>
      </c>
      <c r="G156" s="1" t="s">
        <v>8</v>
      </c>
      <c r="I156" s="2">
        <v>42147570.769999996</v>
      </c>
      <c r="J156" s="2">
        <v>1402802.21</v>
      </c>
      <c r="K156" s="2">
        <v>1697698.69</v>
      </c>
      <c r="L156" s="2">
        <v>1697698.69</v>
      </c>
      <c r="M156" s="2">
        <v>1697698.69</v>
      </c>
      <c r="N156" s="2">
        <v>1697698.69</v>
      </c>
      <c r="O156" s="2">
        <v>1697698.69</v>
      </c>
      <c r="P156" s="2">
        <v>1697698.69</v>
      </c>
      <c r="Q156" s="2">
        <v>1697698.69</v>
      </c>
      <c r="R156" s="2">
        <v>1697698.69</v>
      </c>
      <c r="S156" s="2">
        <v>1697698.69</v>
      </c>
      <c r="T156" s="2">
        <v>1697698.69</v>
      </c>
      <c r="U156" s="2">
        <v>1697698.69</v>
      </c>
    </row>
    <row r="157" spans="2:22" x14ac:dyDescent="0.2">
      <c r="B157" s="1" t="s">
        <v>206</v>
      </c>
      <c r="C157" s="1" t="s">
        <v>113</v>
      </c>
      <c r="D157" s="1" t="s">
        <v>114</v>
      </c>
      <c r="E157" s="1" t="s">
        <v>6</v>
      </c>
      <c r="F157" s="1" t="s">
        <v>115</v>
      </c>
      <c r="G157" s="1">
        <v>12</v>
      </c>
      <c r="I157" s="2">
        <v>42147570.820000023</v>
      </c>
      <c r="J157" s="2">
        <v>1402802.2120000001</v>
      </c>
      <c r="K157" s="2">
        <v>1697698.692</v>
      </c>
      <c r="L157" s="2">
        <v>1697698.692</v>
      </c>
      <c r="M157" s="2">
        <v>1697698.692</v>
      </c>
      <c r="N157" s="2">
        <v>1697698.692</v>
      </c>
      <c r="O157" s="2">
        <v>1697698.692</v>
      </c>
      <c r="P157" s="2">
        <v>1697698.692</v>
      </c>
      <c r="Q157" s="2">
        <v>1697698.692</v>
      </c>
      <c r="R157" s="2">
        <v>1697698.692</v>
      </c>
      <c r="S157" s="2">
        <v>1697698.692</v>
      </c>
      <c r="T157" s="2">
        <v>1697698.692</v>
      </c>
      <c r="U157" s="2">
        <v>1697698.692</v>
      </c>
      <c r="V157" s="1">
        <f>SUBTOTAL(9,J157:U157)</f>
        <v>20077487.824000001</v>
      </c>
    </row>
    <row r="158" spans="2:22" x14ac:dyDescent="0.2">
      <c r="B158" s="1" t="s">
        <v>111</v>
      </c>
      <c r="C158" s="1" t="s">
        <v>113</v>
      </c>
      <c r="D158" s="1" t="s">
        <v>114</v>
      </c>
      <c r="E158" s="1" t="s">
        <v>6</v>
      </c>
      <c r="F158" s="1" t="s">
        <v>115</v>
      </c>
      <c r="G158" s="1">
        <v>13</v>
      </c>
      <c r="I158" s="2">
        <v>42147570.820000023</v>
      </c>
      <c r="J158" s="2">
        <v>1402802.2120000001</v>
      </c>
      <c r="K158" s="2">
        <v>1697698.692</v>
      </c>
      <c r="L158" s="2">
        <v>1697698.692</v>
      </c>
      <c r="M158" s="2">
        <v>1697698.692</v>
      </c>
      <c r="N158" s="2">
        <v>1697698.692</v>
      </c>
      <c r="O158" s="2">
        <v>1697698.692</v>
      </c>
      <c r="P158" s="2">
        <v>1697698.692</v>
      </c>
      <c r="Q158" s="2">
        <v>1697698.692</v>
      </c>
      <c r="R158" s="2">
        <v>1697698.692</v>
      </c>
      <c r="S158" s="2">
        <v>1697698.692</v>
      </c>
      <c r="T158" s="2">
        <v>1697698.692</v>
      </c>
      <c r="U158" s="2">
        <v>1697698.692</v>
      </c>
    </row>
    <row r="159" spans="2:22" hidden="1" x14ac:dyDescent="0.2">
      <c r="B159" s="1" t="s">
        <v>206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</row>
    <row r="160" spans="2:22" x14ac:dyDescent="0.2">
      <c r="B160" s="1" t="s">
        <v>206</v>
      </c>
      <c r="C160" s="1" t="s">
        <v>116</v>
      </c>
      <c r="D160" s="1" t="s">
        <v>117</v>
      </c>
      <c r="E160" s="1" t="s">
        <v>6</v>
      </c>
      <c r="F160" s="1" t="s">
        <v>115</v>
      </c>
      <c r="G160" s="1" t="s">
        <v>8</v>
      </c>
      <c r="I160" s="2">
        <v>19796047.730000004</v>
      </c>
      <c r="J160" s="2">
        <v>71703.649999999994</v>
      </c>
      <c r="K160" s="2">
        <v>821847.67</v>
      </c>
      <c r="L160" s="2">
        <v>821847.67</v>
      </c>
      <c r="M160" s="2">
        <v>821847.67</v>
      </c>
      <c r="N160" s="2">
        <v>821847.67</v>
      </c>
      <c r="O160" s="2">
        <v>821847.67</v>
      </c>
      <c r="P160" s="2">
        <v>821847.67</v>
      </c>
      <c r="Q160" s="2">
        <v>821847.67</v>
      </c>
      <c r="R160" s="2">
        <v>821847.67</v>
      </c>
      <c r="S160" s="2">
        <v>821847.67</v>
      </c>
      <c r="T160" s="2">
        <v>821847.67</v>
      </c>
      <c r="U160" s="2">
        <v>821847.67</v>
      </c>
    </row>
    <row r="161" spans="2:22" x14ac:dyDescent="0.2">
      <c r="B161" s="1" t="s">
        <v>206</v>
      </c>
      <c r="C161" s="1" t="s">
        <v>116</v>
      </c>
      <c r="D161" s="1" t="s">
        <v>117</v>
      </c>
      <c r="E161" s="1" t="s">
        <v>6</v>
      </c>
      <c r="F161" s="1" t="s">
        <v>115</v>
      </c>
      <c r="G161" s="1">
        <v>12</v>
      </c>
      <c r="I161" s="2">
        <v>19796047.728333339</v>
      </c>
      <c r="J161" s="2">
        <v>71703.648333333345</v>
      </c>
      <c r="K161" s="2">
        <v>821847.67</v>
      </c>
      <c r="L161" s="2">
        <v>821847.67</v>
      </c>
      <c r="M161" s="2">
        <v>821847.67</v>
      </c>
      <c r="N161" s="2">
        <v>821847.67</v>
      </c>
      <c r="O161" s="2">
        <v>821847.67</v>
      </c>
      <c r="P161" s="2">
        <v>821847.67</v>
      </c>
      <c r="Q161" s="2">
        <v>821847.67</v>
      </c>
      <c r="R161" s="2">
        <v>821847.67</v>
      </c>
      <c r="S161" s="2">
        <v>821847.67</v>
      </c>
      <c r="T161" s="2">
        <v>821847.67</v>
      </c>
      <c r="U161" s="2">
        <v>821847.67</v>
      </c>
      <c r="V161" s="1">
        <f>SUBTOTAL(9,J161:U161)</f>
        <v>9112028.0183333326</v>
      </c>
    </row>
    <row r="162" spans="2:22" x14ac:dyDescent="0.2">
      <c r="B162" s="1" t="s">
        <v>111</v>
      </c>
      <c r="C162" s="1" t="s">
        <v>116</v>
      </c>
      <c r="D162" s="1" t="s">
        <v>117</v>
      </c>
      <c r="E162" s="1" t="s">
        <v>6</v>
      </c>
      <c r="F162" s="1" t="s">
        <v>115</v>
      </c>
      <c r="G162" s="1">
        <v>13</v>
      </c>
      <c r="I162" s="2">
        <v>19796047.728333339</v>
      </c>
      <c r="J162" s="2">
        <v>71703.648333333345</v>
      </c>
      <c r="K162" s="2">
        <v>821847.67</v>
      </c>
      <c r="L162" s="2">
        <v>821847.67</v>
      </c>
      <c r="M162" s="2">
        <v>821847.67</v>
      </c>
      <c r="N162" s="2">
        <v>821847.67</v>
      </c>
      <c r="O162" s="2">
        <v>821847.67</v>
      </c>
      <c r="P162" s="2">
        <v>821847.67</v>
      </c>
      <c r="Q162" s="2">
        <v>821847.67</v>
      </c>
      <c r="R162" s="2">
        <v>821847.67</v>
      </c>
      <c r="S162" s="2">
        <v>821847.67</v>
      </c>
      <c r="T162" s="2">
        <v>821847.67</v>
      </c>
      <c r="U162" s="2">
        <v>821847.67</v>
      </c>
    </row>
    <row r="163" spans="2:22" hidden="1" x14ac:dyDescent="0.2">
      <c r="B163" s="1" t="s">
        <v>206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</row>
    <row r="164" spans="2:22" hidden="1" x14ac:dyDescent="0.2">
      <c r="B164" s="1" t="s">
        <v>207</v>
      </c>
      <c r="C164" s="1" t="s">
        <v>118</v>
      </c>
      <c r="D164" s="1" t="s">
        <v>119</v>
      </c>
      <c r="I164" s="2">
        <v>100882596.78588746</v>
      </c>
      <c r="J164" s="2">
        <v>4516576.2072195001</v>
      </c>
      <c r="K164" s="2">
        <v>4431573.6472194996</v>
      </c>
      <c r="L164" s="2">
        <v>4431573.6472194996</v>
      </c>
      <c r="M164" s="2">
        <v>4431573.6472194996</v>
      </c>
      <c r="N164" s="2">
        <v>4431573.6472194996</v>
      </c>
      <c r="O164" s="2">
        <v>4536096.6672195001</v>
      </c>
      <c r="P164" s="2">
        <v>4238691.8672195002</v>
      </c>
      <c r="Q164" s="2">
        <v>4238691.8672195002</v>
      </c>
      <c r="R164" s="2">
        <v>4238691.8672195002</v>
      </c>
      <c r="S164" s="2">
        <v>4238691.8672195002</v>
      </c>
      <c r="T164" s="2">
        <v>4047847.9635795001</v>
      </c>
      <c r="U164" s="2">
        <v>3750443.1635795003</v>
      </c>
    </row>
    <row r="165" spans="2:22" x14ac:dyDescent="0.2">
      <c r="B165" s="1" t="s">
        <v>206</v>
      </c>
      <c r="C165" s="1" t="s">
        <v>120</v>
      </c>
      <c r="D165" s="1" t="s">
        <v>108</v>
      </c>
      <c r="E165" s="1" t="s">
        <v>6</v>
      </c>
      <c r="F165" s="1" t="s">
        <v>7</v>
      </c>
      <c r="G165" s="1" t="s">
        <v>8</v>
      </c>
      <c r="I165" s="2">
        <v>315804.79999999999</v>
      </c>
      <c r="J165" s="2">
        <v>315804.79999999999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</row>
    <row r="166" spans="2:22" x14ac:dyDescent="0.2">
      <c r="B166" s="1" t="s">
        <v>206</v>
      </c>
      <c r="C166" s="1" t="s">
        <v>120</v>
      </c>
      <c r="D166" s="1" t="s">
        <v>108</v>
      </c>
      <c r="E166" s="1" t="s">
        <v>6</v>
      </c>
      <c r="F166" s="1" t="s">
        <v>7</v>
      </c>
      <c r="G166" s="1">
        <v>12</v>
      </c>
      <c r="I166" s="2">
        <v>315804.79999999999</v>
      </c>
      <c r="J166" s="2">
        <v>315804.79999999999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1">
        <f>SUBTOTAL(9,J166:U166)</f>
        <v>315804.79999999999</v>
      </c>
    </row>
    <row r="167" spans="2:22" x14ac:dyDescent="0.2">
      <c r="B167" s="1" t="s">
        <v>118</v>
      </c>
      <c r="C167" s="1" t="s">
        <v>120</v>
      </c>
      <c r="D167" s="1" t="s">
        <v>108</v>
      </c>
      <c r="E167" s="1" t="s">
        <v>6</v>
      </c>
      <c r="F167" s="1" t="s">
        <v>7</v>
      </c>
      <c r="G167" s="1">
        <v>13</v>
      </c>
      <c r="H167" s="1">
        <v>5</v>
      </c>
      <c r="I167" s="2">
        <v>315804.79999999999</v>
      </c>
      <c r="J167" s="2">
        <v>315804.79999999999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</row>
    <row r="168" spans="2:22" hidden="1" x14ac:dyDescent="0.2">
      <c r="B168" s="1" t="s">
        <v>206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</row>
    <row r="169" spans="2:22" hidden="1" x14ac:dyDescent="0.2">
      <c r="B169" s="1" t="s">
        <v>207</v>
      </c>
      <c r="C169" s="1" t="s">
        <v>121</v>
      </c>
      <c r="D169" s="1" t="s">
        <v>122</v>
      </c>
      <c r="I169" s="2">
        <v>266245812.64000008</v>
      </c>
      <c r="J169" s="2">
        <v>7199070.75</v>
      </c>
      <c r="K169" s="2">
        <v>3235167.3</v>
      </c>
      <c r="L169" s="2">
        <v>3863072.6199999996</v>
      </c>
      <c r="M169" s="2">
        <v>11696254.65</v>
      </c>
      <c r="N169" s="2">
        <v>7954817.7299999995</v>
      </c>
      <c r="O169" s="2">
        <v>9834829.9800000004</v>
      </c>
      <c r="P169" s="2">
        <v>9718302.6999999993</v>
      </c>
      <c r="Q169" s="2">
        <v>9170821.5700000003</v>
      </c>
      <c r="R169" s="2">
        <v>17303165.780000001</v>
      </c>
      <c r="S169" s="2">
        <v>15258464.84</v>
      </c>
      <c r="T169" s="2">
        <v>10133119.67</v>
      </c>
      <c r="U169" s="2">
        <v>6651937.8200000003</v>
      </c>
    </row>
    <row r="170" spans="2:22" hidden="1" x14ac:dyDescent="0.2">
      <c r="B170" s="1" t="s">
        <v>121</v>
      </c>
      <c r="C170" s="1" t="s">
        <v>123</v>
      </c>
      <c r="D170" s="1" t="s">
        <v>108</v>
      </c>
      <c r="I170" s="2">
        <v>21211378.75</v>
      </c>
      <c r="J170" s="2">
        <v>5394707.4500000002</v>
      </c>
      <c r="K170" s="2">
        <v>0</v>
      </c>
      <c r="L170" s="2">
        <v>532909.18999999994</v>
      </c>
      <c r="M170" s="2">
        <v>7044577.25</v>
      </c>
      <c r="N170" s="2">
        <v>4413447.22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332708.76</v>
      </c>
      <c r="U170" s="2">
        <v>0</v>
      </c>
    </row>
    <row r="171" spans="2:22" x14ac:dyDescent="0.2">
      <c r="B171" s="1" t="s">
        <v>206</v>
      </c>
      <c r="C171" s="1" t="s">
        <v>124</v>
      </c>
      <c r="D171" s="1" t="s">
        <v>125</v>
      </c>
      <c r="E171" s="1" t="s">
        <v>6</v>
      </c>
      <c r="F171" s="1" t="s">
        <v>7</v>
      </c>
      <c r="G171" s="1" t="s">
        <v>8</v>
      </c>
      <c r="I171" s="2">
        <v>1993922.32</v>
      </c>
      <c r="J171" s="2">
        <v>0</v>
      </c>
      <c r="K171" s="2">
        <v>1993922.32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</row>
    <row r="172" spans="2:22" x14ac:dyDescent="0.2">
      <c r="B172" s="1" t="s">
        <v>206</v>
      </c>
      <c r="C172" s="1" t="s">
        <v>124</v>
      </c>
      <c r="D172" s="1" t="s">
        <v>125</v>
      </c>
      <c r="E172" s="1" t="s">
        <v>6</v>
      </c>
      <c r="F172" s="1" t="s">
        <v>7</v>
      </c>
      <c r="G172" s="1">
        <v>12</v>
      </c>
      <c r="I172" s="2">
        <v>466367.44</v>
      </c>
      <c r="J172" s="2">
        <v>0</v>
      </c>
      <c r="K172" s="2">
        <v>0</v>
      </c>
      <c r="L172" s="2">
        <v>466367.44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1">
        <f>SUBTOTAL(9,J172:U172)</f>
        <v>466367.44</v>
      </c>
    </row>
    <row r="173" spans="2:22" x14ac:dyDescent="0.2">
      <c r="B173" s="1" t="s">
        <v>123</v>
      </c>
      <c r="C173" s="1" t="s">
        <v>124</v>
      </c>
      <c r="D173" s="1" t="s">
        <v>125</v>
      </c>
      <c r="E173" s="1" t="s">
        <v>6</v>
      </c>
      <c r="F173" s="1" t="s">
        <v>7</v>
      </c>
      <c r="G173" s="1">
        <v>13</v>
      </c>
      <c r="H173" s="1">
        <v>5</v>
      </c>
      <c r="I173" s="2">
        <v>466367.44</v>
      </c>
      <c r="J173" s="2">
        <v>0</v>
      </c>
      <c r="K173" s="2">
        <v>0</v>
      </c>
      <c r="L173" s="2">
        <v>466367.44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</row>
    <row r="174" spans="2:22" hidden="1" x14ac:dyDescent="0.2">
      <c r="B174" s="1" t="s">
        <v>206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</row>
    <row r="175" spans="2:22" x14ac:dyDescent="0.2">
      <c r="B175" s="1" t="s">
        <v>206</v>
      </c>
      <c r="C175" s="1" t="s">
        <v>126</v>
      </c>
      <c r="D175" s="1" t="s">
        <v>127</v>
      </c>
      <c r="E175" s="1" t="s">
        <v>6</v>
      </c>
      <c r="F175" s="1" t="s">
        <v>7</v>
      </c>
      <c r="G175" s="1" t="s">
        <v>8</v>
      </c>
      <c r="I175" s="2">
        <v>2088810.68</v>
      </c>
      <c r="J175" s="2">
        <v>0</v>
      </c>
      <c r="K175" s="2">
        <v>0</v>
      </c>
      <c r="L175" s="2">
        <v>2088810.68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</row>
    <row r="176" spans="2:22" x14ac:dyDescent="0.2">
      <c r="B176" s="1" t="s">
        <v>206</v>
      </c>
      <c r="C176" s="1" t="s">
        <v>126</v>
      </c>
      <c r="D176" s="1" t="s">
        <v>127</v>
      </c>
      <c r="E176" s="1" t="s">
        <v>6</v>
      </c>
      <c r="F176" s="1" t="s">
        <v>7</v>
      </c>
      <c r="G176" s="1">
        <v>12</v>
      </c>
      <c r="I176" s="2">
        <v>3793862.27</v>
      </c>
      <c r="J176" s="2">
        <v>0</v>
      </c>
      <c r="K176" s="2">
        <v>0</v>
      </c>
      <c r="L176" s="2">
        <v>0</v>
      </c>
      <c r="M176" s="2">
        <v>75877.25</v>
      </c>
      <c r="N176" s="2">
        <v>3717985.02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1">
        <f>SUBTOTAL(9,J176:U176)</f>
        <v>3793862.27</v>
      </c>
    </row>
    <row r="177" spans="2:22" x14ac:dyDescent="0.2">
      <c r="B177" s="1" t="s">
        <v>123</v>
      </c>
      <c r="C177" s="1" t="s">
        <v>126</v>
      </c>
      <c r="D177" s="1" t="s">
        <v>127</v>
      </c>
      <c r="E177" s="1" t="s">
        <v>6</v>
      </c>
      <c r="F177" s="1" t="s">
        <v>7</v>
      </c>
      <c r="G177" s="1">
        <v>13</v>
      </c>
      <c r="H177" s="1">
        <v>5</v>
      </c>
      <c r="I177" s="2">
        <v>3793862.27</v>
      </c>
      <c r="J177" s="2">
        <v>0</v>
      </c>
      <c r="K177" s="2">
        <v>0</v>
      </c>
      <c r="L177" s="2">
        <v>0</v>
      </c>
      <c r="M177" s="2">
        <v>75877.25</v>
      </c>
      <c r="N177" s="2">
        <v>3717985.02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</row>
    <row r="178" spans="2:22" hidden="1" x14ac:dyDescent="0.2">
      <c r="B178" s="1" t="s">
        <v>206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</row>
    <row r="179" spans="2:22" x14ac:dyDescent="0.2">
      <c r="B179" s="1" t="s">
        <v>206</v>
      </c>
      <c r="C179" s="1" t="s">
        <v>128</v>
      </c>
      <c r="D179" s="1" t="s">
        <v>129</v>
      </c>
      <c r="E179" s="1" t="s">
        <v>6</v>
      </c>
      <c r="F179" s="1" t="s">
        <v>7</v>
      </c>
      <c r="G179" s="1" t="s">
        <v>8</v>
      </c>
      <c r="I179" s="2">
        <v>1600196.9</v>
      </c>
      <c r="J179" s="2">
        <v>1600196.9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</row>
    <row r="180" spans="2:22" x14ac:dyDescent="0.2">
      <c r="B180" s="1" t="s">
        <v>206</v>
      </c>
      <c r="C180" s="1" t="s">
        <v>128</v>
      </c>
      <c r="D180" s="1" t="s">
        <v>129</v>
      </c>
      <c r="E180" s="1" t="s">
        <v>6</v>
      </c>
      <c r="F180" s="1" t="s">
        <v>7</v>
      </c>
      <c r="G180" s="1">
        <v>12</v>
      </c>
      <c r="I180" s="2">
        <v>1600196.9</v>
      </c>
      <c r="J180" s="2">
        <v>1600196.9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1">
        <f>SUBTOTAL(9,J180:U180)</f>
        <v>1600196.9</v>
      </c>
    </row>
    <row r="181" spans="2:22" x14ac:dyDescent="0.2">
      <c r="B181" s="1" t="s">
        <v>123</v>
      </c>
      <c r="C181" s="1" t="s">
        <v>128</v>
      </c>
      <c r="D181" s="1" t="s">
        <v>129</v>
      </c>
      <c r="E181" s="1" t="s">
        <v>6</v>
      </c>
      <c r="F181" s="1" t="s">
        <v>7</v>
      </c>
      <c r="G181" s="1">
        <v>13</v>
      </c>
      <c r="H181" s="1">
        <v>5</v>
      </c>
      <c r="I181" s="2">
        <v>1600196.9</v>
      </c>
      <c r="J181" s="2">
        <v>1600196.9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</row>
    <row r="182" spans="2:22" hidden="1" x14ac:dyDescent="0.2">
      <c r="B182" s="1" t="s">
        <v>206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</row>
    <row r="183" spans="2:22" x14ac:dyDescent="0.2">
      <c r="B183" s="1" t="s">
        <v>206</v>
      </c>
      <c r="C183" s="1" t="s">
        <v>130</v>
      </c>
      <c r="D183" s="1" t="s">
        <v>131</v>
      </c>
      <c r="E183" s="1" t="s">
        <v>6</v>
      </c>
      <c r="F183" s="1" t="s">
        <v>7</v>
      </c>
      <c r="G183" s="1" t="s">
        <v>8</v>
      </c>
      <c r="I183" s="2">
        <v>408860.78</v>
      </c>
      <c r="J183" s="2">
        <v>0</v>
      </c>
      <c r="K183" s="2">
        <v>408860.78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</row>
    <row r="184" spans="2:22" x14ac:dyDescent="0.2">
      <c r="B184" s="1" t="s">
        <v>206</v>
      </c>
      <c r="C184" s="1" t="s">
        <v>130</v>
      </c>
      <c r="D184" s="1" t="s">
        <v>131</v>
      </c>
      <c r="E184" s="1" t="s">
        <v>6</v>
      </c>
      <c r="F184" s="1" t="s">
        <v>7</v>
      </c>
      <c r="G184" s="1">
        <v>12</v>
      </c>
      <c r="I184" s="2">
        <v>197095.77000000002</v>
      </c>
      <c r="J184" s="2">
        <v>0</v>
      </c>
      <c r="K184" s="2">
        <v>0</v>
      </c>
      <c r="L184" s="2">
        <v>0</v>
      </c>
      <c r="M184" s="2">
        <v>177386.19</v>
      </c>
      <c r="N184" s="2">
        <v>19709.580000000002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1">
        <f>SUBTOTAL(9,J184:U184)</f>
        <v>197095.77000000002</v>
      </c>
    </row>
    <row r="185" spans="2:22" x14ac:dyDescent="0.2">
      <c r="B185" s="1" t="s">
        <v>123</v>
      </c>
      <c r="C185" s="1" t="s">
        <v>130</v>
      </c>
      <c r="D185" s="1" t="s">
        <v>131</v>
      </c>
      <c r="E185" s="1" t="s">
        <v>6</v>
      </c>
      <c r="F185" s="1" t="s">
        <v>7</v>
      </c>
      <c r="G185" s="1">
        <v>13</v>
      </c>
      <c r="H185" s="1">
        <v>5</v>
      </c>
      <c r="I185" s="2">
        <v>197095.77000000002</v>
      </c>
      <c r="J185" s="2">
        <v>0</v>
      </c>
      <c r="K185" s="2">
        <v>0</v>
      </c>
      <c r="L185" s="2">
        <v>0</v>
      </c>
      <c r="M185" s="2">
        <v>177386.19</v>
      </c>
      <c r="N185" s="2">
        <v>19709.580000000002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</row>
    <row r="186" spans="2:22" hidden="1" x14ac:dyDescent="0.2">
      <c r="B186" s="1" t="s">
        <v>206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</row>
    <row r="187" spans="2:22" x14ac:dyDescent="0.2">
      <c r="B187" s="1" t="s">
        <v>206</v>
      </c>
      <c r="C187" s="1" t="s">
        <v>132</v>
      </c>
      <c r="D187" s="1" t="s">
        <v>133</v>
      </c>
      <c r="E187" s="1" t="s">
        <v>6</v>
      </c>
      <c r="F187" s="1" t="s">
        <v>7</v>
      </c>
      <c r="G187" s="1" t="s">
        <v>8</v>
      </c>
      <c r="I187" s="2">
        <v>341265.48</v>
      </c>
      <c r="J187" s="2">
        <v>0</v>
      </c>
      <c r="K187" s="2">
        <v>0</v>
      </c>
      <c r="L187" s="2">
        <v>341265.48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</row>
    <row r="188" spans="2:22" x14ac:dyDescent="0.2">
      <c r="B188" s="1" t="s">
        <v>206</v>
      </c>
      <c r="C188" s="1" t="s">
        <v>132</v>
      </c>
      <c r="D188" s="1" t="s">
        <v>133</v>
      </c>
      <c r="E188" s="1" t="s">
        <v>6</v>
      </c>
      <c r="F188" s="1" t="s">
        <v>7</v>
      </c>
      <c r="G188" s="1">
        <v>12</v>
      </c>
      <c r="I188" s="2">
        <v>399250.51</v>
      </c>
      <c r="J188" s="2">
        <v>0</v>
      </c>
      <c r="K188" s="2">
        <v>0</v>
      </c>
      <c r="L188" s="2">
        <v>66541.75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332708.76</v>
      </c>
      <c r="U188" s="2">
        <v>0</v>
      </c>
      <c r="V188" s="1">
        <f>SUBTOTAL(9,J188:U188)</f>
        <v>399250.51</v>
      </c>
    </row>
    <row r="189" spans="2:22" x14ac:dyDescent="0.2">
      <c r="B189" s="1" t="s">
        <v>123</v>
      </c>
      <c r="C189" s="1" t="s">
        <v>132</v>
      </c>
      <c r="D189" s="1" t="s">
        <v>133</v>
      </c>
      <c r="E189" s="1" t="s">
        <v>6</v>
      </c>
      <c r="F189" s="1" t="s">
        <v>7</v>
      </c>
      <c r="G189" s="1">
        <v>13</v>
      </c>
      <c r="H189" s="1">
        <v>5</v>
      </c>
      <c r="I189" s="2">
        <v>399250.51</v>
      </c>
      <c r="J189" s="2">
        <v>0</v>
      </c>
      <c r="K189" s="2">
        <v>0</v>
      </c>
      <c r="L189" s="2">
        <v>66541.75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332708.76</v>
      </c>
      <c r="U189" s="2">
        <v>0</v>
      </c>
    </row>
    <row r="190" spans="2:22" hidden="1" x14ac:dyDescent="0.2">
      <c r="B190" s="1" t="s">
        <v>206</v>
      </c>
      <c r="J190" s="2">
        <v>0</v>
      </c>
      <c r="K190" s="2">
        <v>0</v>
      </c>
      <c r="L190" s="2">
        <v>66541.75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332708.76</v>
      </c>
      <c r="U190" s="2">
        <v>0</v>
      </c>
    </row>
    <row r="191" spans="2:22" hidden="1" x14ac:dyDescent="0.2">
      <c r="B191" s="1" t="s">
        <v>123</v>
      </c>
      <c r="C191" s="1" t="s">
        <v>134</v>
      </c>
      <c r="D191" s="1" t="s">
        <v>135</v>
      </c>
      <c r="I191" s="2">
        <v>1752400</v>
      </c>
      <c r="J191" s="2">
        <v>1752400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</row>
    <row r="192" spans="2:22" x14ac:dyDescent="0.2">
      <c r="B192" s="1" t="s">
        <v>206</v>
      </c>
      <c r="C192" s="1" t="s">
        <v>136</v>
      </c>
      <c r="D192" s="1" t="s">
        <v>137</v>
      </c>
      <c r="E192" s="1" t="s">
        <v>6</v>
      </c>
      <c r="F192" s="1" t="s">
        <v>7</v>
      </c>
      <c r="G192" s="1" t="s">
        <v>8</v>
      </c>
      <c r="I192" s="2">
        <v>1300000</v>
      </c>
      <c r="J192" s="2">
        <v>1300000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</row>
    <row r="193" spans="2:22" x14ac:dyDescent="0.2">
      <c r="B193" s="1" t="s">
        <v>206</v>
      </c>
      <c r="C193" s="1" t="s">
        <v>136</v>
      </c>
      <c r="D193" s="1" t="s">
        <v>137</v>
      </c>
      <c r="E193" s="1" t="s">
        <v>6</v>
      </c>
      <c r="F193" s="1" t="s">
        <v>7</v>
      </c>
      <c r="G193" s="1">
        <v>12</v>
      </c>
      <c r="I193" s="2">
        <v>1300000</v>
      </c>
      <c r="J193" s="2">
        <v>1300000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1">
        <f>SUBTOTAL(9,J193:U193)</f>
        <v>1300000</v>
      </c>
    </row>
    <row r="194" spans="2:22" x14ac:dyDescent="0.2">
      <c r="B194" s="1" t="s">
        <v>134</v>
      </c>
      <c r="C194" s="1" t="s">
        <v>136</v>
      </c>
      <c r="D194" s="1" t="s">
        <v>137</v>
      </c>
      <c r="E194" s="1" t="s">
        <v>6</v>
      </c>
      <c r="F194" s="1" t="s">
        <v>7</v>
      </c>
      <c r="G194" s="1">
        <v>13</v>
      </c>
      <c r="H194" s="1">
        <v>4</v>
      </c>
      <c r="I194" s="2">
        <v>1300000</v>
      </c>
      <c r="J194" s="2">
        <v>1300000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</row>
    <row r="195" spans="2:22" hidden="1" x14ac:dyDescent="0.2">
      <c r="B195" s="1" t="s">
        <v>206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</row>
    <row r="196" spans="2:22" x14ac:dyDescent="0.2">
      <c r="B196" s="1" t="s">
        <v>206</v>
      </c>
      <c r="C196" s="1" t="s">
        <v>138</v>
      </c>
      <c r="D196" s="1" t="s">
        <v>139</v>
      </c>
      <c r="E196" s="1" t="s">
        <v>6</v>
      </c>
      <c r="F196" s="1" t="s">
        <v>7</v>
      </c>
      <c r="G196" s="1" t="s">
        <v>8</v>
      </c>
      <c r="I196" s="2">
        <v>452400</v>
      </c>
      <c r="J196" s="2">
        <v>452400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</row>
    <row r="197" spans="2:22" x14ac:dyDescent="0.2">
      <c r="B197" s="1" t="s">
        <v>206</v>
      </c>
      <c r="C197" s="1" t="s">
        <v>138</v>
      </c>
      <c r="D197" s="1" t="s">
        <v>139</v>
      </c>
      <c r="E197" s="1" t="s">
        <v>6</v>
      </c>
      <c r="F197" s="1" t="s">
        <v>7</v>
      </c>
      <c r="G197" s="1">
        <v>12</v>
      </c>
      <c r="I197" s="2">
        <v>452400</v>
      </c>
      <c r="J197" s="2">
        <v>452400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1">
        <f>SUBTOTAL(9,J197:U197)</f>
        <v>452400</v>
      </c>
    </row>
    <row r="198" spans="2:22" x14ac:dyDescent="0.2">
      <c r="B198" s="1" t="s">
        <v>134</v>
      </c>
      <c r="C198" s="1" t="s">
        <v>138</v>
      </c>
      <c r="D198" s="1" t="s">
        <v>139</v>
      </c>
      <c r="E198" s="1" t="s">
        <v>6</v>
      </c>
      <c r="F198" s="1" t="s">
        <v>7</v>
      </c>
      <c r="G198" s="1">
        <v>13</v>
      </c>
      <c r="H198" s="1">
        <v>10</v>
      </c>
      <c r="I198" s="2">
        <v>452400</v>
      </c>
      <c r="J198" s="2">
        <v>452400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</row>
    <row r="199" spans="2:22" hidden="1" x14ac:dyDescent="0.2">
      <c r="B199" s="1" t="s">
        <v>206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</row>
    <row r="200" spans="2:22" x14ac:dyDescent="0.2">
      <c r="B200" s="1" t="s">
        <v>206</v>
      </c>
      <c r="C200" s="1" t="s">
        <v>140</v>
      </c>
      <c r="D200" s="1" t="s">
        <v>141</v>
      </c>
      <c r="E200" s="1" t="s">
        <v>6</v>
      </c>
      <c r="F200" s="1" t="s">
        <v>7</v>
      </c>
      <c r="G200" s="1" t="s">
        <v>8</v>
      </c>
      <c r="I200" s="2">
        <v>8840000</v>
      </c>
      <c r="J200" s="2">
        <v>8840000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</row>
    <row r="201" spans="2:22" x14ac:dyDescent="0.2">
      <c r="B201" s="1" t="s">
        <v>206</v>
      </c>
      <c r="C201" s="1" t="s">
        <v>140</v>
      </c>
      <c r="D201" s="1" t="s">
        <v>141</v>
      </c>
      <c r="E201" s="1" t="s">
        <v>6</v>
      </c>
      <c r="F201" s="1" t="s">
        <v>7</v>
      </c>
      <c r="G201" s="1">
        <v>12</v>
      </c>
      <c r="I201" s="2">
        <v>9509176.9799999986</v>
      </c>
      <c r="J201" s="2">
        <v>2042110.55</v>
      </c>
      <c r="K201" s="2">
        <v>0</v>
      </c>
      <c r="L201" s="2">
        <v>0</v>
      </c>
      <c r="M201" s="2">
        <v>6791313.8099999996</v>
      </c>
      <c r="N201" s="2">
        <v>675752.62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1">
        <f>SUBTOTAL(9,J201:U201)</f>
        <v>9509176.9799999986</v>
      </c>
    </row>
    <row r="202" spans="2:22" x14ac:dyDescent="0.2">
      <c r="B202" s="1" t="s">
        <v>123</v>
      </c>
      <c r="C202" s="1" t="s">
        <v>140</v>
      </c>
      <c r="D202" s="1" t="s">
        <v>141</v>
      </c>
      <c r="E202" s="1" t="s">
        <v>6</v>
      </c>
      <c r="F202" s="1" t="s">
        <v>7</v>
      </c>
      <c r="G202" s="1">
        <v>13</v>
      </c>
      <c r="H202" s="1">
        <v>5</v>
      </c>
      <c r="I202" s="2">
        <v>9509176.9799999986</v>
      </c>
      <c r="J202" s="2">
        <v>2042110.55</v>
      </c>
      <c r="K202" s="2">
        <v>0</v>
      </c>
      <c r="L202" s="2">
        <v>0</v>
      </c>
      <c r="M202" s="2">
        <v>6791313.8099999996</v>
      </c>
      <c r="N202" s="2">
        <v>675752.62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</row>
    <row r="203" spans="2:22" s="18" customFormat="1" x14ac:dyDescent="0.2">
      <c r="B203" s="18" t="s">
        <v>206</v>
      </c>
      <c r="C203" s="18" t="s">
        <v>140</v>
      </c>
      <c r="D203" s="18" t="s">
        <v>141</v>
      </c>
      <c r="E203" s="18" t="s">
        <v>21</v>
      </c>
      <c r="F203" s="18" t="s">
        <v>7</v>
      </c>
      <c r="G203" s="18">
        <v>12</v>
      </c>
      <c r="I203" s="19">
        <v>3493028.88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8">
        <f>SUBTOTAL(9,J203:U203)</f>
        <v>0</v>
      </c>
    </row>
    <row r="204" spans="2:22" x14ac:dyDescent="0.2">
      <c r="B204" s="1" t="s">
        <v>123</v>
      </c>
      <c r="C204" s="1" t="s">
        <v>140</v>
      </c>
      <c r="D204" s="1" t="s">
        <v>141</v>
      </c>
      <c r="E204" s="1" t="s">
        <v>21</v>
      </c>
      <c r="F204" s="1" t="s">
        <v>7</v>
      </c>
      <c r="G204" s="1">
        <v>13</v>
      </c>
      <c r="H204" s="1">
        <v>5</v>
      </c>
      <c r="I204" s="2">
        <v>3493028.88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</row>
    <row r="205" spans="2:22" hidden="1" x14ac:dyDescent="0.2">
      <c r="B205" s="1" t="s">
        <v>206</v>
      </c>
      <c r="J205" s="2">
        <v>2042110.55</v>
      </c>
      <c r="K205" s="2">
        <v>0</v>
      </c>
      <c r="L205" s="2">
        <v>0</v>
      </c>
      <c r="M205" s="2">
        <v>6791313.8099999996</v>
      </c>
      <c r="N205" s="2">
        <v>675752.62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</row>
    <row r="206" spans="2:22" hidden="1" x14ac:dyDescent="0.2">
      <c r="B206" s="1" t="s">
        <v>206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</row>
    <row r="207" spans="2:22" x14ac:dyDescent="0.2">
      <c r="B207" s="1" t="s">
        <v>206</v>
      </c>
      <c r="C207" s="1" t="s">
        <v>142</v>
      </c>
      <c r="D207" s="1" t="s">
        <v>143</v>
      </c>
      <c r="E207" s="1" t="s">
        <v>6</v>
      </c>
      <c r="F207" s="1" t="s">
        <v>7</v>
      </c>
      <c r="G207" s="1" t="s">
        <v>8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</row>
    <row r="208" spans="2:22" x14ac:dyDescent="0.2">
      <c r="B208" s="1" t="s">
        <v>206</v>
      </c>
      <c r="C208" s="1" t="s">
        <v>142</v>
      </c>
      <c r="D208" s="1" t="s">
        <v>143</v>
      </c>
      <c r="E208" s="1" t="s">
        <v>6</v>
      </c>
      <c r="F208" s="1" t="s">
        <v>7</v>
      </c>
      <c r="G208" s="1">
        <v>12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1">
        <f>SUBTOTAL(9,J208:U208)</f>
        <v>0</v>
      </c>
    </row>
    <row r="209" spans="2:22" x14ac:dyDescent="0.2">
      <c r="B209" s="1" t="s">
        <v>123</v>
      </c>
      <c r="C209" s="1" t="s">
        <v>142</v>
      </c>
      <c r="D209" s="1" t="s">
        <v>143</v>
      </c>
      <c r="E209" s="1" t="s">
        <v>6</v>
      </c>
      <c r="F209" s="1" t="s">
        <v>7</v>
      </c>
      <c r="G209" s="1">
        <v>13</v>
      </c>
      <c r="H209" s="1">
        <v>10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</row>
    <row r="210" spans="2:22" hidden="1" x14ac:dyDescent="0.2">
      <c r="B210" s="1" t="s">
        <v>206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</row>
    <row r="211" spans="2:22" hidden="1" x14ac:dyDescent="0.2">
      <c r="B211" s="1" t="s">
        <v>207</v>
      </c>
      <c r="C211" s="1" t="s">
        <v>145</v>
      </c>
      <c r="D211" s="1" t="s">
        <v>146</v>
      </c>
      <c r="I211" s="2">
        <v>495020871.48122972</v>
      </c>
      <c r="J211" s="2">
        <v>73786822.660000011</v>
      </c>
      <c r="K211" s="2">
        <v>19897301.280000001</v>
      </c>
      <c r="L211" s="2">
        <v>18857260.369999997</v>
      </c>
      <c r="M211" s="2">
        <v>17110310.056419518</v>
      </c>
      <c r="N211" s="2">
        <v>17529974.586419519</v>
      </c>
      <c r="O211" s="2">
        <v>17044326.126419518</v>
      </c>
      <c r="P211" s="2">
        <v>17044326.126419518</v>
      </c>
      <c r="Q211" s="2">
        <v>17044326.126419518</v>
      </c>
      <c r="R211" s="2">
        <v>17044326.126419518</v>
      </c>
      <c r="S211" s="2">
        <v>17044326.126419518</v>
      </c>
      <c r="T211" s="2">
        <v>20520666.126419518</v>
      </c>
      <c r="U211" s="2">
        <v>17044326.126419518</v>
      </c>
    </row>
    <row r="212" spans="2:22" x14ac:dyDescent="0.2">
      <c r="B212" s="1" t="s">
        <v>206</v>
      </c>
      <c r="C212" s="1" t="s">
        <v>147</v>
      </c>
      <c r="D212" s="1" t="s">
        <v>102</v>
      </c>
      <c r="E212" s="1" t="s">
        <v>6</v>
      </c>
      <c r="F212" s="1" t="s">
        <v>7</v>
      </c>
      <c r="G212" s="1" t="s">
        <v>8</v>
      </c>
      <c r="I212" s="2">
        <v>70382862.450000003</v>
      </c>
      <c r="J212" s="2">
        <v>70382862.450000003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</row>
    <row r="213" spans="2:22" x14ac:dyDescent="0.2">
      <c r="B213" s="1" t="s">
        <v>206</v>
      </c>
      <c r="C213" s="1" t="s">
        <v>147</v>
      </c>
      <c r="D213" s="1" t="s">
        <v>102</v>
      </c>
      <c r="E213" s="1" t="s">
        <v>6</v>
      </c>
      <c r="F213" s="1" t="s">
        <v>7</v>
      </c>
      <c r="G213" s="1">
        <v>12</v>
      </c>
      <c r="I213" s="2">
        <v>70382862.450000003</v>
      </c>
      <c r="J213" s="2">
        <v>62464790.43</v>
      </c>
      <c r="K213" s="2">
        <v>5718607.5700000003</v>
      </c>
      <c r="L213" s="2">
        <v>1759571.56</v>
      </c>
      <c r="M213" s="2">
        <v>65983.929999999993</v>
      </c>
      <c r="N213" s="2">
        <v>373908.96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1">
        <f>SUBTOTAL(9,J213:U213)</f>
        <v>70382862.450000003</v>
      </c>
    </row>
    <row r="214" spans="2:22" x14ac:dyDescent="0.2">
      <c r="B214" s="1" t="s">
        <v>145</v>
      </c>
      <c r="C214" s="1" t="s">
        <v>147</v>
      </c>
      <c r="D214" s="1" t="s">
        <v>102</v>
      </c>
      <c r="E214" s="1" t="s">
        <v>6</v>
      </c>
      <c r="F214" s="1" t="s">
        <v>7</v>
      </c>
      <c r="G214" s="1">
        <v>13</v>
      </c>
      <c r="H214" s="1">
        <v>25</v>
      </c>
      <c r="I214" s="2">
        <v>70382862.450000003</v>
      </c>
      <c r="J214" s="2">
        <v>62464790.43</v>
      </c>
      <c r="K214" s="2">
        <v>5718607.5700000003</v>
      </c>
      <c r="L214" s="2">
        <v>1759571.56</v>
      </c>
      <c r="M214" s="2">
        <v>65983.929999999993</v>
      </c>
      <c r="N214" s="2">
        <v>373908.96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</row>
    <row r="215" spans="2:22" hidden="1" x14ac:dyDescent="0.2">
      <c r="B215" s="1" t="s">
        <v>206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</row>
    <row r="216" spans="2:22" x14ac:dyDescent="0.2">
      <c r="B216" s="1" t="s">
        <v>206</v>
      </c>
      <c r="C216" s="1" t="s">
        <v>148</v>
      </c>
      <c r="D216" s="1" t="s">
        <v>108</v>
      </c>
      <c r="E216" s="1" t="s">
        <v>6</v>
      </c>
      <c r="F216" s="1" t="s">
        <v>7</v>
      </c>
      <c r="G216" s="1" t="s">
        <v>8</v>
      </c>
      <c r="I216" s="2">
        <v>9932400</v>
      </c>
      <c r="J216" s="2">
        <v>9932400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</row>
    <row r="217" spans="2:22" x14ac:dyDescent="0.2">
      <c r="B217" s="1" t="s">
        <v>206</v>
      </c>
      <c r="C217" s="1" t="s">
        <v>148</v>
      </c>
      <c r="D217" s="1" t="s">
        <v>108</v>
      </c>
      <c r="E217" s="1" t="s">
        <v>6</v>
      </c>
      <c r="F217" s="1" t="s">
        <v>7</v>
      </c>
      <c r="G217" s="1">
        <v>12</v>
      </c>
      <c r="I217" s="2">
        <v>9932400</v>
      </c>
      <c r="J217" s="2">
        <v>8815005</v>
      </c>
      <c r="K217" s="2">
        <v>0</v>
      </c>
      <c r="L217" s="2">
        <v>1005655.5</v>
      </c>
      <c r="M217" s="2">
        <v>0</v>
      </c>
      <c r="N217" s="2">
        <v>111739.5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1">
        <f>SUBTOTAL(9,J217:U217)</f>
        <v>9932400</v>
      </c>
    </row>
    <row r="218" spans="2:22" x14ac:dyDescent="0.2">
      <c r="B218" s="1" t="s">
        <v>145</v>
      </c>
      <c r="C218" s="1" t="s">
        <v>148</v>
      </c>
      <c r="D218" s="1" t="s">
        <v>108</v>
      </c>
      <c r="E218" s="1" t="s">
        <v>6</v>
      </c>
      <c r="F218" s="1" t="s">
        <v>7</v>
      </c>
      <c r="G218" s="1">
        <v>13</v>
      </c>
      <c r="H218" s="1">
        <v>25</v>
      </c>
      <c r="I218" s="2">
        <v>9932400</v>
      </c>
      <c r="J218" s="2">
        <v>8815005</v>
      </c>
      <c r="K218" s="2">
        <v>0</v>
      </c>
      <c r="L218" s="2">
        <v>1005655.5</v>
      </c>
      <c r="M218" s="2">
        <v>0</v>
      </c>
      <c r="N218" s="2">
        <v>111739.5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</row>
    <row r="219" spans="2:22" hidden="1" x14ac:dyDescent="0.2">
      <c r="B219" s="1" t="s">
        <v>206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</row>
    <row r="220" spans="2:22" hidden="1" x14ac:dyDescent="0.2">
      <c r="B220" s="1" t="s">
        <v>206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</row>
    <row r="221" spans="2:22" hidden="1" x14ac:dyDescent="0.2">
      <c r="B221" s="1" t="s">
        <v>207</v>
      </c>
      <c r="C221" s="1" t="s">
        <v>149</v>
      </c>
      <c r="D221" s="1" t="s">
        <v>150</v>
      </c>
      <c r="I221" s="2">
        <v>85663627</v>
      </c>
      <c r="J221" s="2">
        <v>0</v>
      </c>
      <c r="K221" s="2">
        <v>631268.80000000005</v>
      </c>
      <c r="L221" s="2">
        <v>909058.76</v>
      </c>
      <c r="M221" s="2">
        <v>909058.76</v>
      </c>
      <c r="N221" s="2">
        <v>915058.76</v>
      </c>
      <c r="O221" s="2">
        <v>915058.76</v>
      </c>
      <c r="P221" s="2">
        <v>953104.92</v>
      </c>
      <c r="Q221" s="2">
        <v>1006369.54</v>
      </c>
      <c r="R221" s="2">
        <v>1006369.54</v>
      </c>
      <c r="S221" s="2">
        <v>1006369.54</v>
      </c>
      <c r="T221" s="2">
        <v>38979442.119999997</v>
      </c>
      <c r="U221" s="2">
        <v>2745176.25</v>
      </c>
    </row>
    <row r="222" spans="2:22" hidden="1" x14ac:dyDescent="0.2">
      <c r="B222" s="1" t="s">
        <v>149</v>
      </c>
      <c r="C222" s="1" t="s">
        <v>151</v>
      </c>
      <c r="D222" s="1" t="s">
        <v>102</v>
      </c>
      <c r="I222" s="2">
        <v>35447997.390000001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35447997.390000001</v>
      </c>
      <c r="U222" s="2">
        <v>0</v>
      </c>
    </row>
    <row r="223" spans="2:22" x14ac:dyDescent="0.2">
      <c r="B223" s="1" t="s">
        <v>206</v>
      </c>
      <c r="C223" s="1" t="s">
        <v>152</v>
      </c>
      <c r="D223" s="1" t="s">
        <v>153</v>
      </c>
      <c r="E223" s="1" t="s">
        <v>6</v>
      </c>
      <c r="F223" s="1" t="s">
        <v>7</v>
      </c>
      <c r="G223" s="1" t="s">
        <v>8</v>
      </c>
      <c r="I223" s="2">
        <v>360000</v>
      </c>
      <c r="J223" s="2">
        <v>360000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</row>
    <row r="224" spans="2:22" x14ac:dyDescent="0.2">
      <c r="B224" s="1" t="s">
        <v>206</v>
      </c>
      <c r="C224" s="1" t="s">
        <v>152</v>
      </c>
      <c r="D224" s="1" t="s">
        <v>153</v>
      </c>
      <c r="E224" s="1" t="s">
        <v>6</v>
      </c>
      <c r="F224" s="1" t="s">
        <v>7</v>
      </c>
      <c r="G224" s="1">
        <v>12</v>
      </c>
      <c r="I224" s="2">
        <v>8065019.8099999996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8065019.8099999996</v>
      </c>
      <c r="U224" s="2">
        <v>0</v>
      </c>
      <c r="V224" s="1">
        <f>SUBTOTAL(9,J224:U224)</f>
        <v>8065019.8099999996</v>
      </c>
    </row>
    <row r="225" spans="2:22" x14ac:dyDescent="0.2">
      <c r="B225" s="1" t="s">
        <v>151</v>
      </c>
      <c r="C225" s="1" t="s">
        <v>152</v>
      </c>
      <c r="D225" s="1" t="s">
        <v>153</v>
      </c>
      <c r="E225" s="1" t="s">
        <v>6</v>
      </c>
      <c r="F225" s="1" t="s">
        <v>7</v>
      </c>
      <c r="G225" s="1">
        <v>13</v>
      </c>
      <c r="H225" s="1">
        <v>25</v>
      </c>
      <c r="I225" s="2">
        <v>8065019.8099999996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8065019.8099999996</v>
      </c>
      <c r="U225" s="2">
        <v>0</v>
      </c>
    </row>
    <row r="226" spans="2:22" x14ac:dyDescent="0.2">
      <c r="B226" s="1" t="s">
        <v>206</v>
      </c>
      <c r="C226" s="1" t="s">
        <v>152</v>
      </c>
      <c r="D226" s="1" t="s">
        <v>153</v>
      </c>
      <c r="E226" s="1" t="s">
        <v>71</v>
      </c>
      <c r="F226" s="1" t="s">
        <v>7</v>
      </c>
      <c r="G226" s="1">
        <v>12</v>
      </c>
      <c r="I226" s="2">
        <v>27382977.579999998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27382977.579999998</v>
      </c>
      <c r="U226" s="2">
        <v>0</v>
      </c>
      <c r="V226" s="1">
        <f>SUBTOTAL(9,J226:U226)</f>
        <v>27382977.579999998</v>
      </c>
    </row>
    <row r="227" spans="2:22" x14ac:dyDescent="0.2">
      <c r="B227" s="1" t="s">
        <v>151</v>
      </c>
      <c r="C227" s="1" t="s">
        <v>152</v>
      </c>
      <c r="D227" s="1" t="s">
        <v>153</v>
      </c>
      <c r="E227" s="1" t="s">
        <v>71</v>
      </c>
      <c r="F227" s="1" t="s">
        <v>7</v>
      </c>
      <c r="G227" s="1">
        <v>13</v>
      </c>
      <c r="H227" s="1">
        <v>25</v>
      </c>
      <c r="I227" s="2">
        <v>27382977.579999998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27382977.579999998</v>
      </c>
      <c r="U227" s="2">
        <v>0</v>
      </c>
    </row>
    <row r="228" spans="2:22" hidden="1" x14ac:dyDescent="0.2">
      <c r="B228" s="1" t="s">
        <v>206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8065019.8099999996</v>
      </c>
      <c r="U228" s="2">
        <v>0</v>
      </c>
    </row>
    <row r="229" spans="2:22" hidden="1" x14ac:dyDescent="0.2">
      <c r="B229" s="1" t="s">
        <v>206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27382977.579999998</v>
      </c>
      <c r="U229" s="2">
        <v>0</v>
      </c>
    </row>
    <row r="230" spans="2:22" x14ac:dyDescent="0.2">
      <c r="B230" s="1" t="s">
        <v>206</v>
      </c>
      <c r="C230" s="1" t="s">
        <v>154</v>
      </c>
      <c r="D230" s="1" t="s">
        <v>155</v>
      </c>
      <c r="E230" s="1" t="s">
        <v>6</v>
      </c>
      <c r="F230" s="1" t="s">
        <v>7</v>
      </c>
      <c r="G230" s="1" t="s">
        <v>8</v>
      </c>
      <c r="I230" s="2">
        <v>5670000</v>
      </c>
      <c r="J230" s="2">
        <v>5670000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</row>
    <row r="231" spans="2:22" x14ac:dyDescent="0.2">
      <c r="B231" s="1" t="s">
        <v>206</v>
      </c>
      <c r="C231" s="1" t="s">
        <v>154</v>
      </c>
      <c r="D231" s="1" t="s">
        <v>155</v>
      </c>
      <c r="E231" s="1" t="s">
        <v>6</v>
      </c>
      <c r="F231" s="1" t="s">
        <v>7</v>
      </c>
      <c r="G231" s="1">
        <v>12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1">
        <f>SUBTOTAL(9,J231:U231)</f>
        <v>0</v>
      </c>
    </row>
    <row r="232" spans="2:22" x14ac:dyDescent="0.2">
      <c r="B232" s="1" t="s">
        <v>151</v>
      </c>
      <c r="C232" s="1" t="s">
        <v>154</v>
      </c>
      <c r="D232" s="1" t="s">
        <v>155</v>
      </c>
      <c r="E232" s="1" t="s">
        <v>6</v>
      </c>
      <c r="F232" s="1" t="s">
        <v>7</v>
      </c>
      <c r="G232" s="1">
        <v>13</v>
      </c>
      <c r="H232" s="1">
        <v>25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</row>
    <row r="233" spans="2:22" hidden="1" x14ac:dyDescent="0.2">
      <c r="B233" s="1" t="s">
        <v>206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</row>
    <row r="234" spans="2:22" hidden="1" x14ac:dyDescent="0.2">
      <c r="B234" s="1" t="s">
        <v>149</v>
      </c>
      <c r="C234" s="1" t="s">
        <v>156</v>
      </c>
      <c r="D234" s="1" t="s">
        <v>108</v>
      </c>
      <c r="I234" s="2">
        <v>3156343.99</v>
      </c>
      <c r="J234" s="2">
        <v>0</v>
      </c>
      <c r="K234" s="2">
        <v>631268.80000000005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2525075.19</v>
      </c>
      <c r="U234" s="2">
        <v>0</v>
      </c>
    </row>
    <row r="235" spans="2:22" x14ac:dyDescent="0.2">
      <c r="B235" s="1" t="s">
        <v>206</v>
      </c>
      <c r="C235" s="1" t="s">
        <v>157</v>
      </c>
      <c r="D235" s="1" t="s">
        <v>153</v>
      </c>
      <c r="E235" s="1" t="s">
        <v>6</v>
      </c>
      <c r="F235" s="1" t="s">
        <v>7</v>
      </c>
      <c r="G235" s="1" t="s">
        <v>8</v>
      </c>
      <c r="I235" s="2">
        <v>1262537.58</v>
      </c>
      <c r="J235" s="2">
        <v>1262537.58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</row>
    <row r="236" spans="2:22" x14ac:dyDescent="0.2">
      <c r="B236" s="1" t="s">
        <v>206</v>
      </c>
      <c r="C236" s="1" t="s">
        <v>157</v>
      </c>
      <c r="D236" s="1" t="s">
        <v>153</v>
      </c>
      <c r="E236" s="1" t="s">
        <v>6</v>
      </c>
      <c r="F236" s="1" t="s">
        <v>7</v>
      </c>
      <c r="G236" s="1">
        <v>12</v>
      </c>
      <c r="I236" s="2">
        <v>1262537.6000000001</v>
      </c>
      <c r="J236" s="2">
        <v>0</v>
      </c>
      <c r="K236" s="2">
        <v>631268.80000000005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631268.80000000005</v>
      </c>
      <c r="U236" s="2">
        <v>0</v>
      </c>
      <c r="V236" s="1">
        <f>SUBTOTAL(9,J236:U236)</f>
        <v>1262537.6000000001</v>
      </c>
    </row>
    <row r="237" spans="2:22" x14ac:dyDescent="0.2">
      <c r="B237" s="1" t="s">
        <v>156</v>
      </c>
      <c r="C237" s="1" t="s">
        <v>157</v>
      </c>
      <c r="D237" s="1" t="s">
        <v>153</v>
      </c>
      <c r="E237" s="1" t="s">
        <v>6</v>
      </c>
      <c r="F237" s="1" t="s">
        <v>7</v>
      </c>
      <c r="G237" s="1">
        <v>13</v>
      </c>
      <c r="H237" s="1">
        <v>25</v>
      </c>
      <c r="I237" s="2">
        <v>1262537.6000000001</v>
      </c>
      <c r="J237" s="2">
        <v>0</v>
      </c>
      <c r="K237" s="2">
        <v>631268.80000000005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631268.80000000005</v>
      </c>
      <c r="U237" s="2">
        <v>0</v>
      </c>
    </row>
    <row r="238" spans="2:22" x14ac:dyDescent="0.2">
      <c r="B238" s="1" t="s">
        <v>206</v>
      </c>
      <c r="C238" s="1" t="s">
        <v>157</v>
      </c>
      <c r="D238" s="1" t="s">
        <v>153</v>
      </c>
      <c r="E238" s="1" t="s">
        <v>71</v>
      </c>
      <c r="F238" s="1" t="s">
        <v>7</v>
      </c>
      <c r="G238" s="1">
        <v>12</v>
      </c>
      <c r="I238" s="2">
        <v>1893806.39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1893806.39</v>
      </c>
      <c r="U238" s="2">
        <v>0</v>
      </c>
      <c r="V238" s="1">
        <f>SUBTOTAL(9,J238:U238)</f>
        <v>1893806.39</v>
      </c>
    </row>
    <row r="239" spans="2:22" x14ac:dyDescent="0.2">
      <c r="B239" s="1" t="s">
        <v>156</v>
      </c>
      <c r="C239" s="1" t="s">
        <v>157</v>
      </c>
      <c r="D239" s="1" t="s">
        <v>153</v>
      </c>
      <c r="E239" s="1" t="s">
        <v>71</v>
      </c>
      <c r="F239" s="1" t="s">
        <v>7</v>
      </c>
      <c r="G239" s="1">
        <v>13</v>
      </c>
      <c r="H239" s="1">
        <v>25</v>
      </c>
      <c r="I239" s="2">
        <v>1893806.39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1893806.39</v>
      </c>
      <c r="U239" s="2">
        <v>0</v>
      </c>
    </row>
    <row r="240" spans="2:22" hidden="1" x14ac:dyDescent="0.2">
      <c r="B240" s="1" t="s">
        <v>206</v>
      </c>
      <c r="J240" s="2">
        <v>0</v>
      </c>
      <c r="K240" s="2">
        <v>631268.80000000005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631268.80000000005</v>
      </c>
      <c r="U240" s="2">
        <v>0</v>
      </c>
    </row>
    <row r="241" spans="2:22" hidden="1" x14ac:dyDescent="0.2">
      <c r="B241" s="1" t="s">
        <v>206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1893806.39</v>
      </c>
      <c r="U241" s="2">
        <v>0</v>
      </c>
    </row>
    <row r="242" spans="2:22" x14ac:dyDescent="0.2">
      <c r="B242" s="1" t="s">
        <v>206</v>
      </c>
      <c r="C242" s="1" t="s">
        <v>158</v>
      </c>
      <c r="D242" s="1" t="s">
        <v>155</v>
      </c>
      <c r="E242" s="1" t="s">
        <v>6</v>
      </c>
      <c r="F242" s="1" t="s">
        <v>7</v>
      </c>
      <c r="G242" s="1" t="s">
        <v>8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</row>
    <row r="243" spans="2:22" x14ac:dyDescent="0.2">
      <c r="B243" s="1" t="s">
        <v>206</v>
      </c>
      <c r="C243" s="1" t="s">
        <v>158</v>
      </c>
      <c r="D243" s="1" t="s">
        <v>155</v>
      </c>
      <c r="E243" s="1" t="s">
        <v>6</v>
      </c>
      <c r="F243" s="1" t="s">
        <v>7</v>
      </c>
      <c r="G243" s="1">
        <v>12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1">
        <f>SUBTOTAL(9,J243:U243)</f>
        <v>0</v>
      </c>
    </row>
    <row r="244" spans="2:22" x14ac:dyDescent="0.2">
      <c r="B244" s="1" t="s">
        <v>156</v>
      </c>
      <c r="C244" s="1" t="s">
        <v>158</v>
      </c>
      <c r="D244" s="1" t="s">
        <v>155</v>
      </c>
      <c r="E244" s="1" t="s">
        <v>6</v>
      </c>
      <c r="F244" s="1" t="s">
        <v>7</v>
      </c>
      <c r="G244" s="1">
        <v>13</v>
      </c>
      <c r="H244" s="1">
        <v>25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</row>
    <row r="245" spans="2:22" hidden="1" x14ac:dyDescent="0.2">
      <c r="B245" s="1" t="s">
        <v>206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</row>
    <row r="246" spans="2:22" hidden="1" x14ac:dyDescent="0.2">
      <c r="B246" s="1" t="s">
        <v>206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</row>
    <row r="247" spans="2:22" hidden="1" x14ac:dyDescent="0.2">
      <c r="B247" s="1" t="s">
        <v>207</v>
      </c>
      <c r="C247" s="1" t="s">
        <v>159</v>
      </c>
      <c r="D247" s="1" t="s">
        <v>160</v>
      </c>
      <c r="I247" s="2">
        <v>13379285.690909082</v>
      </c>
      <c r="J247" s="2">
        <v>612793.07018181821</v>
      </c>
      <c r="K247" s="2">
        <v>96593.712000000014</v>
      </c>
      <c r="L247" s="2">
        <v>6322776.852</v>
      </c>
      <c r="M247" s="2">
        <v>558857.16200000001</v>
      </c>
      <c r="N247" s="2">
        <v>2347910.7619999996</v>
      </c>
      <c r="O247" s="2">
        <v>274275.53018181818</v>
      </c>
      <c r="P247" s="2">
        <v>132593.71200000003</v>
      </c>
      <c r="Q247" s="2">
        <v>193311.25200000004</v>
      </c>
      <c r="R247" s="2">
        <v>132593.71200000003</v>
      </c>
      <c r="S247" s="2">
        <v>132593.71200000003</v>
      </c>
      <c r="T247" s="2">
        <v>294075.53018181818</v>
      </c>
      <c r="U247" s="2">
        <v>132593.71200000003</v>
      </c>
    </row>
    <row r="248" spans="2:22" hidden="1" x14ac:dyDescent="0.2">
      <c r="B248" s="1" t="s">
        <v>159</v>
      </c>
      <c r="C248" s="1" t="s">
        <v>161</v>
      </c>
      <c r="D248" s="1" t="s">
        <v>108</v>
      </c>
      <c r="I248" s="2">
        <v>9347962.9981818181</v>
      </c>
      <c r="J248" s="2">
        <v>516199.35818181816</v>
      </c>
      <c r="K248" s="2">
        <v>0</v>
      </c>
      <c r="L248" s="2">
        <v>6190183.1399999997</v>
      </c>
      <c r="M248" s="2">
        <v>426263.45</v>
      </c>
      <c r="N248" s="2">
        <v>2215317.0499999998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</row>
    <row r="249" spans="2:22" x14ac:dyDescent="0.2">
      <c r="B249" s="1" t="s">
        <v>206</v>
      </c>
      <c r="C249" s="1" t="s">
        <v>162</v>
      </c>
      <c r="D249" s="1" t="s">
        <v>163</v>
      </c>
      <c r="E249" s="1" t="s">
        <v>6</v>
      </c>
      <c r="F249" s="1" t="s">
        <v>7</v>
      </c>
      <c r="G249" s="1" t="s">
        <v>8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</row>
    <row r="250" spans="2:22" x14ac:dyDescent="0.2">
      <c r="B250" s="1" t="s">
        <v>206</v>
      </c>
      <c r="C250" s="1" t="s">
        <v>162</v>
      </c>
      <c r="D250" s="1" t="s">
        <v>163</v>
      </c>
      <c r="E250" s="1" t="s">
        <v>6</v>
      </c>
      <c r="F250" s="1" t="s">
        <v>7</v>
      </c>
      <c r="G250" s="1">
        <v>12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1">
        <f>SUBTOTAL(9,J250:U250)</f>
        <v>0</v>
      </c>
    </row>
    <row r="251" spans="2:22" x14ac:dyDescent="0.2">
      <c r="B251" s="1" t="s">
        <v>161</v>
      </c>
      <c r="C251" s="1" t="s">
        <v>162</v>
      </c>
      <c r="D251" s="1" t="s">
        <v>163</v>
      </c>
      <c r="E251" s="1" t="s">
        <v>6</v>
      </c>
      <c r="F251" s="1" t="s">
        <v>7</v>
      </c>
      <c r="G251" s="1">
        <v>13</v>
      </c>
      <c r="H251" s="1">
        <v>25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</row>
    <row r="252" spans="2:22" hidden="1" x14ac:dyDescent="0.2">
      <c r="B252" s="1" t="s">
        <v>206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</row>
    <row r="253" spans="2:22" hidden="1" x14ac:dyDescent="0.2">
      <c r="B253" s="1" t="s">
        <v>161</v>
      </c>
      <c r="C253" s="1" t="s">
        <v>164</v>
      </c>
      <c r="D253" s="1" t="s">
        <v>165</v>
      </c>
      <c r="I253" s="2">
        <v>8831763.6400000006</v>
      </c>
      <c r="J253" s="2">
        <v>0</v>
      </c>
      <c r="K253" s="2">
        <v>0</v>
      </c>
      <c r="L253" s="2">
        <v>6190183.1399999997</v>
      </c>
      <c r="M253" s="2">
        <v>426263.45</v>
      </c>
      <c r="N253" s="2">
        <v>2215317.0499999998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</row>
    <row r="254" spans="2:22" x14ac:dyDescent="0.2">
      <c r="B254" s="1" t="s">
        <v>206</v>
      </c>
      <c r="C254" s="1" t="s">
        <v>166</v>
      </c>
      <c r="D254" s="1" t="s">
        <v>167</v>
      </c>
      <c r="E254" s="1" t="s">
        <v>6</v>
      </c>
      <c r="F254" s="1" t="s">
        <v>7</v>
      </c>
      <c r="G254" s="1" t="s">
        <v>8</v>
      </c>
      <c r="I254" s="2">
        <v>15586562.199999999</v>
      </c>
      <c r="J254" s="2">
        <v>0</v>
      </c>
      <c r="K254" s="2">
        <v>15586562.199999999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</row>
    <row r="255" spans="2:22" x14ac:dyDescent="0.2">
      <c r="B255" s="1" t="s">
        <v>206</v>
      </c>
      <c r="C255" s="1" t="s">
        <v>166</v>
      </c>
      <c r="D255" s="1" t="s">
        <v>167</v>
      </c>
      <c r="E255" s="1" t="s">
        <v>6</v>
      </c>
      <c r="F255" s="1" t="s">
        <v>7</v>
      </c>
      <c r="G255" s="1">
        <v>12</v>
      </c>
      <c r="I255" s="2">
        <v>8831763.6400000006</v>
      </c>
      <c r="J255" s="2">
        <v>0</v>
      </c>
      <c r="K255" s="2">
        <v>0</v>
      </c>
      <c r="L255" s="2">
        <v>6190183.1399999997</v>
      </c>
      <c r="M255" s="2">
        <v>426263.45</v>
      </c>
      <c r="N255" s="2">
        <v>2215317.0499999998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1">
        <f>SUBTOTAL(9,J255:U255)</f>
        <v>8831763.6400000006</v>
      </c>
    </row>
    <row r="256" spans="2:22" x14ac:dyDescent="0.2">
      <c r="B256" s="1" t="s">
        <v>164</v>
      </c>
      <c r="C256" s="1" t="s">
        <v>166</v>
      </c>
      <c r="D256" s="1" t="s">
        <v>167</v>
      </c>
      <c r="E256" s="1" t="s">
        <v>6</v>
      </c>
      <c r="F256" s="1" t="s">
        <v>7</v>
      </c>
      <c r="G256" s="1">
        <v>13</v>
      </c>
      <c r="H256" s="1">
        <v>25</v>
      </c>
      <c r="I256" s="2">
        <v>8831763.6400000006</v>
      </c>
      <c r="J256" s="2">
        <v>0</v>
      </c>
      <c r="K256" s="2">
        <v>0</v>
      </c>
      <c r="L256" s="2">
        <v>6190183.1399999997</v>
      </c>
      <c r="M256" s="2">
        <v>426263.45</v>
      </c>
      <c r="N256" s="2">
        <v>2215317.0499999998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</row>
    <row r="257" spans="2:22" hidden="1" x14ac:dyDescent="0.2">
      <c r="B257" s="1" t="s">
        <v>206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</row>
    <row r="258" spans="2:22" x14ac:dyDescent="0.2">
      <c r="B258" s="1" t="s">
        <v>206</v>
      </c>
      <c r="C258" s="1" t="s">
        <v>168</v>
      </c>
      <c r="D258" s="1" t="s">
        <v>169</v>
      </c>
      <c r="E258" s="1" t="s">
        <v>6</v>
      </c>
      <c r="F258" s="1" t="s">
        <v>7</v>
      </c>
      <c r="G258" s="1" t="s">
        <v>8</v>
      </c>
      <c r="I258" s="2">
        <v>6744198.1200000001</v>
      </c>
      <c r="J258" s="2">
        <v>0</v>
      </c>
      <c r="K258" s="2">
        <v>0</v>
      </c>
      <c r="L258" s="2">
        <v>6744198.1200000001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</row>
    <row r="259" spans="2:22" x14ac:dyDescent="0.2">
      <c r="B259" s="1" t="s">
        <v>206</v>
      </c>
      <c r="C259" s="1" t="s">
        <v>168</v>
      </c>
      <c r="D259" s="1" t="s">
        <v>169</v>
      </c>
      <c r="E259" s="1" t="s">
        <v>6</v>
      </c>
      <c r="F259" s="1" t="s">
        <v>7</v>
      </c>
      <c r="G259" s="1">
        <v>12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1">
        <f>SUBTOTAL(9,J259:U259)</f>
        <v>0</v>
      </c>
    </row>
    <row r="260" spans="2:22" x14ac:dyDescent="0.2">
      <c r="B260" s="1" t="s">
        <v>164</v>
      </c>
      <c r="C260" s="1" t="s">
        <v>168</v>
      </c>
      <c r="D260" s="1" t="s">
        <v>169</v>
      </c>
      <c r="E260" s="1" t="s">
        <v>6</v>
      </c>
      <c r="F260" s="1" t="s">
        <v>7</v>
      </c>
      <c r="G260" s="1">
        <v>13</v>
      </c>
      <c r="H260" s="1">
        <v>20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</row>
    <row r="261" spans="2:22" hidden="1" x14ac:dyDescent="0.2">
      <c r="B261" s="1" t="s">
        <v>206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</row>
    <row r="262" spans="2:22" hidden="1" x14ac:dyDescent="0.2">
      <c r="B262" s="1" t="s">
        <v>161</v>
      </c>
      <c r="C262" s="1" t="s">
        <v>170</v>
      </c>
      <c r="D262" s="1" t="s">
        <v>171</v>
      </c>
      <c r="I262" s="2">
        <v>474199.35818181816</v>
      </c>
      <c r="J262" s="2">
        <v>474199.35818181816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</row>
    <row r="263" spans="2:22" x14ac:dyDescent="0.2">
      <c r="B263" s="1" t="s">
        <v>206</v>
      </c>
      <c r="C263" s="1" t="s">
        <v>172</v>
      </c>
      <c r="D263" s="1" t="s">
        <v>173</v>
      </c>
      <c r="E263" s="1" t="s">
        <v>6</v>
      </c>
      <c r="F263" s="1" t="s">
        <v>7</v>
      </c>
      <c r="G263" s="1" t="s">
        <v>8</v>
      </c>
      <c r="I263" s="2">
        <v>294000</v>
      </c>
      <c r="J263" s="2">
        <v>294000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</row>
    <row r="264" spans="2:22" x14ac:dyDescent="0.2">
      <c r="B264" s="1" t="s">
        <v>206</v>
      </c>
      <c r="C264" s="1" t="s">
        <v>172</v>
      </c>
      <c r="D264" s="1" t="s">
        <v>173</v>
      </c>
      <c r="E264" s="1" t="s">
        <v>6</v>
      </c>
      <c r="F264" s="1" t="s">
        <v>7</v>
      </c>
      <c r="G264" s="1">
        <v>12</v>
      </c>
      <c r="I264" s="2">
        <v>294000</v>
      </c>
      <c r="J264" s="2">
        <v>294000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1">
        <f>SUBTOTAL(9,J264:U264)</f>
        <v>294000</v>
      </c>
    </row>
    <row r="265" spans="2:22" x14ac:dyDescent="0.2">
      <c r="B265" s="1" t="s">
        <v>170</v>
      </c>
      <c r="C265" s="1" t="s">
        <v>172</v>
      </c>
      <c r="D265" s="1" t="s">
        <v>173</v>
      </c>
      <c r="E265" s="1" t="s">
        <v>6</v>
      </c>
      <c r="F265" s="1" t="s">
        <v>7</v>
      </c>
      <c r="G265" s="1">
        <v>13</v>
      </c>
      <c r="H265" s="1">
        <v>25</v>
      </c>
      <c r="I265" s="2">
        <v>294000</v>
      </c>
      <c r="J265" s="2">
        <v>294000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</row>
    <row r="266" spans="2:22" hidden="1" x14ac:dyDescent="0.2">
      <c r="B266" s="1" t="s">
        <v>206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</row>
    <row r="267" spans="2:22" x14ac:dyDescent="0.2">
      <c r="B267" s="1" t="s">
        <v>206</v>
      </c>
      <c r="C267" s="1" t="s">
        <v>174</v>
      </c>
      <c r="D267" s="1" t="s">
        <v>175</v>
      </c>
      <c r="E267" s="1" t="s">
        <v>6</v>
      </c>
      <c r="F267" s="1" t="s">
        <v>7</v>
      </c>
      <c r="G267" s="1" t="s">
        <v>8</v>
      </c>
      <c r="I267" s="2">
        <v>19800</v>
      </c>
      <c r="J267" s="2">
        <v>19800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</row>
    <row r="268" spans="2:22" x14ac:dyDescent="0.2">
      <c r="B268" s="1" t="s">
        <v>206</v>
      </c>
      <c r="C268" s="1" t="s">
        <v>174</v>
      </c>
      <c r="D268" s="1" t="s">
        <v>175</v>
      </c>
      <c r="E268" s="1" t="s">
        <v>6</v>
      </c>
      <c r="F268" s="1" t="s">
        <v>7</v>
      </c>
      <c r="G268" s="1">
        <v>12</v>
      </c>
      <c r="I268" s="2">
        <v>19800</v>
      </c>
      <c r="J268" s="2">
        <v>19800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1">
        <f>SUBTOTAL(9,J268:U268)</f>
        <v>19800</v>
      </c>
    </row>
    <row r="269" spans="2:22" x14ac:dyDescent="0.2">
      <c r="B269" s="1" t="s">
        <v>170</v>
      </c>
      <c r="C269" s="1" t="s">
        <v>174</v>
      </c>
      <c r="D269" s="1" t="s">
        <v>175</v>
      </c>
      <c r="E269" s="1" t="s">
        <v>6</v>
      </c>
      <c r="F269" s="1" t="s">
        <v>7</v>
      </c>
      <c r="G269" s="1">
        <v>13</v>
      </c>
      <c r="H269" s="1">
        <v>10</v>
      </c>
      <c r="I269" s="2">
        <v>19800</v>
      </c>
      <c r="J269" s="2">
        <v>19800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</row>
    <row r="270" spans="2:22" hidden="1" x14ac:dyDescent="0.2">
      <c r="B270" s="1" t="s">
        <v>206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</row>
    <row r="271" spans="2:22" x14ac:dyDescent="0.2">
      <c r="B271" s="1" t="s">
        <v>206</v>
      </c>
      <c r="C271" s="1" t="s">
        <v>176</v>
      </c>
      <c r="D271" s="1" t="s">
        <v>177</v>
      </c>
      <c r="E271" s="1" t="s">
        <v>6</v>
      </c>
      <c r="F271" s="1" t="s">
        <v>7</v>
      </c>
      <c r="G271" s="1" t="s">
        <v>8</v>
      </c>
      <c r="I271" s="2">
        <v>160399.35999999999</v>
      </c>
      <c r="J271" s="2">
        <v>160399.35999999999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</row>
    <row r="272" spans="2:22" x14ac:dyDescent="0.2">
      <c r="B272" s="1" t="s">
        <v>206</v>
      </c>
      <c r="C272" s="1" t="s">
        <v>176</v>
      </c>
      <c r="D272" s="1" t="s">
        <v>177</v>
      </c>
      <c r="E272" s="1" t="s">
        <v>6</v>
      </c>
      <c r="F272" s="1" t="s">
        <v>7</v>
      </c>
      <c r="G272" s="1">
        <v>12</v>
      </c>
      <c r="I272" s="2">
        <v>160399.35818181818</v>
      </c>
      <c r="J272" s="2">
        <v>160399.35818181818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1">
        <f>SUBTOTAL(9,J272:U272)</f>
        <v>160399.35818181818</v>
      </c>
    </row>
    <row r="273" spans="2:22" x14ac:dyDescent="0.2">
      <c r="B273" s="1" t="s">
        <v>170</v>
      </c>
      <c r="C273" s="1" t="s">
        <v>176</v>
      </c>
      <c r="D273" s="1" t="s">
        <v>177</v>
      </c>
      <c r="E273" s="1" t="s">
        <v>6</v>
      </c>
      <c r="F273" s="1" t="s">
        <v>7</v>
      </c>
      <c r="G273" s="1">
        <v>13</v>
      </c>
      <c r="H273" s="1">
        <v>5</v>
      </c>
      <c r="I273" s="2">
        <v>160399.35818181818</v>
      </c>
      <c r="J273" s="2">
        <v>160399.35818181818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</row>
    <row r="274" spans="2:22" hidden="1" x14ac:dyDescent="0.2">
      <c r="B274" s="1" t="s">
        <v>206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</row>
    <row r="275" spans="2:22" x14ac:dyDescent="0.2">
      <c r="B275" s="1" t="s">
        <v>206</v>
      </c>
      <c r="C275" s="1" t="s">
        <v>178</v>
      </c>
      <c r="D275" s="1" t="s">
        <v>179</v>
      </c>
      <c r="E275" s="1" t="s">
        <v>6</v>
      </c>
      <c r="F275" s="1" t="s">
        <v>7</v>
      </c>
      <c r="G275" s="1" t="s">
        <v>8</v>
      </c>
      <c r="I275" s="2">
        <v>42000</v>
      </c>
      <c r="J275" s="2">
        <v>42000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</row>
    <row r="276" spans="2:22" x14ac:dyDescent="0.2">
      <c r="B276" s="1" t="s">
        <v>206</v>
      </c>
      <c r="C276" s="1" t="s">
        <v>178</v>
      </c>
      <c r="D276" s="1" t="s">
        <v>179</v>
      </c>
      <c r="E276" s="1" t="s">
        <v>6</v>
      </c>
      <c r="F276" s="1" t="s">
        <v>7</v>
      </c>
      <c r="G276" s="1">
        <v>12</v>
      </c>
      <c r="I276" s="2">
        <v>42000</v>
      </c>
      <c r="J276" s="2">
        <v>42000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1">
        <f>SUBTOTAL(9,J276:U276)</f>
        <v>42000</v>
      </c>
    </row>
    <row r="277" spans="2:22" x14ac:dyDescent="0.2">
      <c r="B277" s="1" t="s">
        <v>161</v>
      </c>
      <c r="C277" s="1" t="s">
        <v>178</v>
      </c>
      <c r="D277" s="1" t="s">
        <v>179</v>
      </c>
      <c r="E277" s="1" t="s">
        <v>6</v>
      </c>
      <c r="F277" s="1" t="s">
        <v>7</v>
      </c>
      <c r="G277" s="1">
        <v>13</v>
      </c>
      <c r="H277" s="1">
        <v>5</v>
      </c>
      <c r="I277" s="2">
        <v>42000</v>
      </c>
      <c r="J277" s="2">
        <v>42000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</row>
    <row r="278" spans="2:22" hidden="1" x14ac:dyDescent="0.2">
      <c r="B278" s="1" t="s">
        <v>206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</row>
    <row r="279" spans="2:22" x14ac:dyDescent="0.2">
      <c r="B279" s="1" t="s">
        <v>206</v>
      </c>
      <c r="C279" s="1" t="s">
        <v>180</v>
      </c>
      <c r="D279" s="1" t="s">
        <v>181</v>
      </c>
      <c r="E279" s="1" t="s">
        <v>144</v>
      </c>
      <c r="F279" s="1" t="s">
        <v>7</v>
      </c>
      <c r="G279" s="1" t="s">
        <v>8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</row>
    <row r="280" spans="2:22" x14ac:dyDescent="0.2">
      <c r="B280" s="1" t="s">
        <v>206</v>
      </c>
      <c r="C280" s="1" t="s">
        <v>180</v>
      </c>
      <c r="D280" s="1" t="s">
        <v>181</v>
      </c>
      <c r="E280" s="1" t="s">
        <v>144</v>
      </c>
      <c r="F280" s="1" t="s">
        <v>7</v>
      </c>
      <c r="G280" s="1">
        <v>12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1">
        <f>SUBTOTAL(9,J280:U280)</f>
        <v>0</v>
      </c>
    </row>
    <row r="281" spans="2:22" x14ac:dyDescent="0.2">
      <c r="B281" s="1" t="s">
        <v>161</v>
      </c>
      <c r="C281" s="1" t="s">
        <v>180</v>
      </c>
      <c r="D281" s="1" t="s">
        <v>181</v>
      </c>
      <c r="E281" s="1" t="s">
        <v>144</v>
      </c>
      <c r="F281" s="1" t="s">
        <v>7</v>
      </c>
      <c r="G281" s="1">
        <v>13</v>
      </c>
      <c r="H281" s="1">
        <v>5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</row>
    <row r="282" spans="2:22" hidden="1" x14ac:dyDescent="0.2">
      <c r="B282" s="1" t="s">
        <v>206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</row>
    <row r="283" spans="2:22" hidden="1" x14ac:dyDescent="0.2">
      <c r="B283" s="1" t="s">
        <v>207</v>
      </c>
      <c r="C283" s="1" t="s">
        <v>182</v>
      </c>
      <c r="D283" s="1" t="s">
        <v>183</v>
      </c>
      <c r="I283" s="2">
        <v>467635835.93100023</v>
      </c>
      <c r="J283" s="2">
        <v>21849467.067000002</v>
      </c>
      <c r="K283" s="2">
        <v>18068764.536000002</v>
      </c>
      <c r="L283" s="2">
        <v>18768496.536000002</v>
      </c>
      <c r="M283" s="2">
        <v>17764636.536000002</v>
      </c>
      <c r="N283" s="2">
        <v>17712364.536000002</v>
      </c>
      <c r="O283" s="2">
        <v>19770520.536000002</v>
      </c>
      <c r="P283" s="2">
        <v>17736124.536000002</v>
      </c>
      <c r="Q283" s="2">
        <v>17712364.536000002</v>
      </c>
      <c r="R283" s="2">
        <v>17712364.536000002</v>
      </c>
      <c r="S283" s="2">
        <v>17712364.536000002</v>
      </c>
      <c r="T283" s="2">
        <v>25365814.536000002</v>
      </c>
      <c r="U283" s="2">
        <v>17712364.536000002</v>
      </c>
    </row>
    <row r="284" spans="2:22" x14ac:dyDescent="0.2">
      <c r="B284" s="1" t="s">
        <v>206</v>
      </c>
      <c r="C284" s="1" t="s">
        <v>184</v>
      </c>
      <c r="D284" s="1" t="s">
        <v>102</v>
      </c>
      <c r="E284" s="1" t="s">
        <v>6</v>
      </c>
      <c r="F284" s="1" t="s">
        <v>7</v>
      </c>
      <c r="G284" s="1" t="s">
        <v>8</v>
      </c>
      <c r="I284" s="2">
        <v>5702400</v>
      </c>
      <c r="J284" s="2">
        <v>5702400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</row>
    <row r="285" spans="2:22" x14ac:dyDescent="0.2">
      <c r="B285" s="1" t="s">
        <v>206</v>
      </c>
      <c r="C285" s="1" t="s">
        <v>184</v>
      </c>
      <c r="D285" s="1" t="s">
        <v>102</v>
      </c>
      <c r="E285" s="1" t="s">
        <v>6</v>
      </c>
      <c r="F285" s="1" t="s">
        <v>7</v>
      </c>
      <c r="G285" s="1">
        <v>12</v>
      </c>
      <c r="I285" s="2">
        <v>5702400</v>
      </c>
      <c r="J285" s="2">
        <v>3991680</v>
      </c>
      <c r="K285" s="2">
        <v>356400</v>
      </c>
      <c r="L285" s="2">
        <v>1056132</v>
      </c>
      <c r="M285" s="2">
        <v>52272</v>
      </c>
      <c r="N285" s="2">
        <v>0</v>
      </c>
      <c r="O285" s="2">
        <v>222156</v>
      </c>
      <c r="P285" s="2">
        <v>23760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1">
        <f>SUBTOTAL(9,J285:U285)</f>
        <v>5702400</v>
      </c>
    </row>
    <row r="286" spans="2:22" x14ac:dyDescent="0.2">
      <c r="B286" s="1" t="s">
        <v>182</v>
      </c>
      <c r="C286" s="1" t="s">
        <v>184</v>
      </c>
      <c r="D286" s="1" t="s">
        <v>102</v>
      </c>
      <c r="E286" s="1" t="s">
        <v>6</v>
      </c>
      <c r="F286" s="1" t="s">
        <v>7</v>
      </c>
      <c r="G286" s="1">
        <v>13</v>
      </c>
      <c r="H286" s="1">
        <v>25</v>
      </c>
      <c r="I286" s="2">
        <v>5702400</v>
      </c>
      <c r="J286" s="2">
        <v>3991680</v>
      </c>
      <c r="K286" s="2">
        <v>356400</v>
      </c>
      <c r="L286" s="2">
        <v>1056132</v>
      </c>
      <c r="M286" s="2">
        <v>52272</v>
      </c>
      <c r="N286" s="2">
        <v>0</v>
      </c>
      <c r="O286" s="2">
        <v>222156</v>
      </c>
      <c r="P286" s="2">
        <v>23760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</row>
    <row r="287" spans="2:22" hidden="1" x14ac:dyDescent="0.2">
      <c r="B287" s="1" t="s">
        <v>206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</row>
    <row r="288" spans="2:22" hidden="1" x14ac:dyDescent="0.2">
      <c r="B288" s="1" t="s">
        <v>182</v>
      </c>
      <c r="C288" s="1" t="s">
        <v>185</v>
      </c>
      <c r="D288" s="1" t="s">
        <v>108</v>
      </c>
      <c r="I288" s="2">
        <v>7653450</v>
      </c>
      <c r="J288" s="2">
        <v>7653450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</row>
    <row r="289" spans="2:22" hidden="1" x14ac:dyDescent="0.2">
      <c r="B289" s="1" t="s">
        <v>185</v>
      </c>
      <c r="C289" s="1" t="s">
        <v>186</v>
      </c>
      <c r="D289" s="1" t="s">
        <v>187</v>
      </c>
      <c r="I289" s="2">
        <v>7653450</v>
      </c>
      <c r="J289" s="2">
        <v>7653450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</row>
    <row r="290" spans="2:22" x14ac:dyDescent="0.2">
      <c r="B290" s="1" t="s">
        <v>206</v>
      </c>
      <c r="C290" s="1" t="s">
        <v>188</v>
      </c>
      <c r="D290" s="1" t="s">
        <v>189</v>
      </c>
      <c r="E290" s="1" t="s">
        <v>6</v>
      </c>
      <c r="F290" s="1" t="s">
        <v>7</v>
      </c>
      <c r="G290" s="1" t="s">
        <v>8</v>
      </c>
      <c r="I290" s="2">
        <v>4974150</v>
      </c>
      <c r="J290" s="2">
        <v>4974150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</row>
    <row r="291" spans="2:22" x14ac:dyDescent="0.2">
      <c r="B291" s="1" t="s">
        <v>206</v>
      </c>
      <c r="C291" s="1" t="s">
        <v>188</v>
      </c>
      <c r="D291" s="1" t="s">
        <v>189</v>
      </c>
      <c r="E291" s="1" t="s">
        <v>6</v>
      </c>
      <c r="F291" s="1" t="s">
        <v>7</v>
      </c>
      <c r="G291" s="1">
        <v>12</v>
      </c>
      <c r="I291" s="2">
        <v>4974150</v>
      </c>
      <c r="J291" s="2">
        <v>4974150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1">
        <f>SUBTOTAL(9,J291:U291)</f>
        <v>4974150</v>
      </c>
    </row>
    <row r="292" spans="2:22" x14ac:dyDescent="0.2">
      <c r="B292" s="1" t="s">
        <v>186</v>
      </c>
      <c r="C292" s="1" t="s">
        <v>188</v>
      </c>
      <c r="D292" s="1" t="s">
        <v>189</v>
      </c>
      <c r="E292" s="1" t="s">
        <v>6</v>
      </c>
      <c r="F292" s="1" t="s">
        <v>7</v>
      </c>
      <c r="G292" s="1">
        <v>13</v>
      </c>
      <c r="H292" s="1">
        <v>10</v>
      </c>
      <c r="I292" s="2">
        <v>4974150</v>
      </c>
      <c r="J292" s="2">
        <v>4974150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</row>
    <row r="293" spans="2:22" hidden="1" x14ac:dyDescent="0.2">
      <c r="B293" s="1" t="s">
        <v>206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</row>
    <row r="294" spans="2:22" x14ac:dyDescent="0.2">
      <c r="B294" s="1" t="s">
        <v>206</v>
      </c>
      <c r="C294" s="1" t="s">
        <v>190</v>
      </c>
      <c r="D294" s="1" t="s">
        <v>191</v>
      </c>
      <c r="E294" s="1" t="s">
        <v>6</v>
      </c>
      <c r="F294" s="1" t="s">
        <v>7</v>
      </c>
      <c r="G294" s="1" t="s">
        <v>8</v>
      </c>
      <c r="I294" s="2">
        <v>1836000</v>
      </c>
      <c r="J294" s="2">
        <v>1836000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</row>
    <row r="295" spans="2:22" x14ac:dyDescent="0.2">
      <c r="B295" s="1" t="s">
        <v>206</v>
      </c>
      <c r="C295" s="1" t="s">
        <v>190</v>
      </c>
      <c r="D295" s="1" t="s">
        <v>191</v>
      </c>
      <c r="E295" s="1" t="s">
        <v>6</v>
      </c>
      <c r="F295" s="1" t="s">
        <v>7</v>
      </c>
      <c r="G295" s="1">
        <v>12</v>
      </c>
      <c r="I295" s="2">
        <v>1836000</v>
      </c>
      <c r="J295" s="2">
        <v>1836000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1">
        <f>SUBTOTAL(9,J295:U295)</f>
        <v>1836000</v>
      </c>
    </row>
    <row r="296" spans="2:22" x14ac:dyDescent="0.2">
      <c r="B296" s="1" t="s">
        <v>186</v>
      </c>
      <c r="C296" s="1" t="s">
        <v>190</v>
      </c>
      <c r="D296" s="1" t="s">
        <v>191</v>
      </c>
      <c r="E296" s="1" t="s">
        <v>6</v>
      </c>
      <c r="F296" s="1" t="s">
        <v>7</v>
      </c>
      <c r="G296" s="1">
        <v>13</v>
      </c>
      <c r="H296" s="1">
        <v>5</v>
      </c>
      <c r="I296" s="2">
        <v>1836000</v>
      </c>
      <c r="J296" s="2">
        <v>1836000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</row>
    <row r="297" spans="2:22" hidden="1" x14ac:dyDescent="0.2">
      <c r="B297" s="1" t="s">
        <v>206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</row>
    <row r="298" spans="2:22" x14ac:dyDescent="0.2">
      <c r="B298" s="1" t="s">
        <v>206</v>
      </c>
      <c r="C298" s="1" t="s">
        <v>192</v>
      </c>
      <c r="D298" s="1" t="s">
        <v>193</v>
      </c>
      <c r="E298" s="1" t="s">
        <v>6</v>
      </c>
      <c r="F298" s="1" t="s">
        <v>7</v>
      </c>
      <c r="G298" s="1" t="s">
        <v>8</v>
      </c>
      <c r="I298" s="2">
        <v>843300</v>
      </c>
      <c r="J298" s="2">
        <v>843300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</row>
    <row r="299" spans="2:22" x14ac:dyDescent="0.2">
      <c r="B299" s="1" t="s">
        <v>206</v>
      </c>
      <c r="C299" s="1" t="s">
        <v>192</v>
      </c>
      <c r="D299" s="1" t="s">
        <v>193</v>
      </c>
      <c r="E299" s="1" t="s">
        <v>6</v>
      </c>
      <c r="F299" s="1" t="s">
        <v>7</v>
      </c>
      <c r="G299" s="1">
        <v>12</v>
      </c>
      <c r="I299" s="2">
        <v>843300</v>
      </c>
      <c r="J299" s="2">
        <v>843300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1">
        <f>SUBTOTAL(9,J299:U299)</f>
        <v>843300</v>
      </c>
    </row>
    <row r="300" spans="2:22" x14ac:dyDescent="0.2">
      <c r="B300" s="1" t="s">
        <v>186</v>
      </c>
      <c r="C300" s="1" t="s">
        <v>192</v>
      </c>
      <c r="D300" s="1" t="s">
        <v>193</v>
      </c>
      <c r="E300" s="1" t="s">
        <v>6</v>
      </c>
      <c r="F300" s="1" t="s">
        <v>7</v>
      </c>
      <c r="G300" s="1">
        <v>13</v>
      </c>
      <c r="H300" s="1">
        <v>10</v>
      </c>
      <c r="I300" s="2">
        <v>843300</v>
      </c>
      <c r="J300" s="2">
        <v>843300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</row>
    <row r="301" spans="2:22" hidden="1" x14ac:dyDescent="0.2">
      <c r="B301" s="1" t="s">
        <v>206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</row>
    <row r="302" spans="2:22" x14ac:dyDescent="0.2">
      <c r="B302" s="1" t="s">
        <v>206</v>
      </c>
      <c r="C302" s="1" t="s">
        <v>194</v>
      </c>
      <c r="D302" s="1" t="s">
        <v>195</v>
      </c>
      <c r="E302" s="1" t="s">
        <v>6</v>
      </c>
      <c r="F302" s="1" t="s">
        <v>7</v>
      </c>
      <c r="G302" s="1" t="s">
        <v>8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</row>
    <row r="303" spans="2:22" x14ac:dyDescent="0.2">
      <c r="B303" s="1" t="s">
        <v>206</v>
      </c>
      <c r="C303" s="1" t="s">
        <v>194</v>
      </c>
      <c r="D303" s="1" t="s">
        <v>195</v>
      </c>
      <c r="E303" s="1" t="s">
        <v>6</v>
      </c>
      <c r="F303" s="1" t="s">
        <v>7</v>
      </c>
      <c r="G303" s="1">
        <v>12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1">
        <f>SUBTOTAL(9,J303:U303)</f>
        <v>0</v>
      </c>
    </row>
    <row r="304" spans="2:22" x14ac:dyDescent="0.2">
      <c r="B304" s="1" t="s">
        <v>185</v>
      </c>
      <c r="C304" s="1" t="s">
        <v>194</v>
      </c>
      <c r="D304" s="1" t="s">
        <v>195</v>
      </c>
      <c r="E304" s="1" t="s">
        <v>6</v>
      </c>
      <c r="F304" s="1" t="s">
        <v>7</v>
      </c>
      <c r="G304" s="1">
        <v>13</v>
      </c>
      <c r="H304" s="1">
        <v>5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</row>
    <row r="305" spans="2:22" hidden="1" x14ac:dyDescent="0.2">
      <c r="B305" s="1" t="s">
        <v>206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</row>
    <row r="306" spans="2:22" x14ac:dyDescent="0.2">
      <c r="B306" s="1" t="s">
        <v>206</v>
      </c>
      <c r="C306" s="1" t="s">
        <v>196</v>
      </c>
      <c r="D306" s="1" t="s">
        <v>197</v>
      </c>
      <c r="E306" s="1" t="s">
        <v>6</v>
      </c>
      <c r="F306" s="1" t="s">
        <v>7</v>
      </c>
      <c r="G306" s="1" t="s">
        <v>8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</row>
    <row r="307" spans="2:22" x14ac:dyDescent="0.2">
      <c r="B307" s="1" t="s">
        <v>206</v>
      </c>
      <c r="C307" s="1" t="s">
        <v>196</v>
      </c>
      <c r="D307" s="1" t="s">
        <v>197</v>
      </c>
      <c r="E307" s="1" t="s">
        <v>6</v>
      </c>
      <c r="F307" s="1" t="s">
        <v>7</v>
      </c>
      <c r="G307" s="1">
        <v>12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1">
        <f>SUBTOTAL(9,J307:U307)</f>
        <v>0</v>
      </c>
    </row>
    <row r="308" spans="2:22" x14ac:dyDescent="0.2">
      <c r="B308" s="1" t="s">
        <v>185</v>
      </c>
      <c r="C308" s="1" t="s">
        <v>196</v>
      </c>
      <c r="D308" s="1" t="s">
        <v>197</v>
      </c>
      <c r="E308" s="1" t="s">
        <v>6</v>
      </c>
      <c r="F308" s="1" t="s">
        <v>7</v>
      </c>
      <c r="G308" s="1">
        <v>13</v>
      </c>
      <c r="H308" s="1">
        <v>5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</row>
    <row r="309" spans="2:22" hidden="1" x14ac:dyDescent="0.2">
      <c r="B309" s="1" t="s">
        <v>206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</row>
    <row r="310" spans="2:22" hidden="1" x14ac:dyDescent="0.2">
      <c r="B310" s="1" t="s">
        <v>207</v>
      </c>
      <c r="C310" s="1" t="s">
        <v>198</v>
      </c>
      <c r="D310" s="1" t="s">
        <v>199</v>
      </c>
      <c r="I310" s="2">
        <v>20245524</v>
      </c>
      <c r="J310" s="2">
        <v>637690.4</v>
      </c>
      <c r="K310" s="2">
        <v>750326.4</v>
      </c>
      <c r="L310" s="2">
        <v>750326.4</v>
      </c>
      <c r="M310" s="2">
        <v>950326.4</v>
      </c>
      <c r="N310" s="2">
        <v>750326.4</v>
      </c>
      <c r="O310" s="2">
        <v>750326.4</v>
      </c>
      <c r="P310" s="2">
        <v>950326.4</v>
      </c>
      <c r="Q310" s="2">
        <v>750326.4</v>
      </c>
      <c r="R310" s="2">
        <v>750326.4</v>
      </c>
      <c r="S310" s="2">
        <v>950326.4</v>
      </c>
      <c r="T310" s="2">
        <v>750326.4</v>
      </c>
      <c r="U310" s="2">
        <v>750326.4</v>
      </c>
    </row>
    <row r="311" spans="2:22" x14ac:dyDescent="0.2">
      <c r="B311" s="1" t="s">
        <v>206</v>
      </c>
      <c r="C311" s="1" t="s">
        <v>200</v>
      </c>
      <c r="D311" s="1" t="s">
        <v>108</v>
      </c>
      <c r="E311" s="1" t="s">
        <v>6</v>
      </c>
      <c r="F311" s="1" t="s">
        <v>7</v>
      </c>
      <c r="G311" s="1" t="s">
        <v>8</v>
      </c>
      <c r="I311" s="2">
        <v>200000</v>
      </c>
      <c r="J311" s="2">
        <v>200000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</row>
    <row r="312" spans="2:22" x14ac:dyDescent="0.2">
      <c r="B312" s="1" t="s">
        <v>206</v>
      </c>
      <c r="C312" s="1" t="s">
        <v>200</v>
      </c>
      <c r="D312" s="1" t="s">
        <v>108</v>
      </c>
      <c r="E312" s="1" t="s">
        <v>6</v>
      </c>
      <c r="F312" s="1" t="s">
        <v>7</v>
      </c>
      <c r="G312" s="1">
        <v>12</v>
      </c>
      <c r="I312" s="2">
        <v>200000</v>
      </c>
      <c r="J312" s="2">
        <v>200000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1">
        <f>SUBTOTAL(9,J312:U312)</f>
        <v>200000</v>
      </c>
    </row>
    <row r="313" spans="2:22" x14ac:dyDescent="0.2">
      <c r="B313" s="1" t="s">
        <v>198</v>
      </c>
      <c r="C313" s="1" t="s">
        <v>200</v>
      </c>
      <c r="D313" s="1" t="s">
        <v>108</v>
      </c>
      <c r="E313" s="1" t="s">
        <v>6</v>
      </c>
      <c r="F313" s="1" t="s">
        <v>7</v>
      </c>
      <c r="G313" s="1">
        <v>13</v>
      </c>
      <c r="H313" s="1">
        <v>4</v>
      </c>
      <c r="I313" s="2">
        <v>200000</v>
      </c>
      <c r="J313" s="2">
        <v>200000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</row>
    <row r="314" spans="2:22" hidden="1" x14ac:dyDescent="0.2">
      <c r="B314" s="1" t="s">
        <v>206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</row>
    <row r="315" spans="2:22" hidden="1" x14ac:dyDescent="0.2">
      <c r="B315" s="1" t="s">
        <v>206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</row>
    <row r="316" spans="2:22" hidden="1" x14ac:dyDescent="0.2">
      <c r="B316" s="1" t="s">
        <v>207</v>
      </c>
      <c r="C316" s="1" t="s">
        <v>201</v>
      </c>
      <c r="D316" s="1" t="s">
        <v>202</v>
      </c>
      <c r="I316" s="2">
        <v>1468559.48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235073.62</v>
      </c>
      <c r="S316" s="2">
        <v>36432.07</v>
      </c>
      <c r="T316" s="2">
        <v>36432.07</v>
      </c>
      <c r="U316" s="2">
        <v>36432.07</v>
      </c>
    </row>
    <row r="317" spans="2:22" x14ac:dyDescent="0.2">
      <c r="B317" s="1" t="s">
        <v>206</v>
      </c>
      <c r="C317" s="1" t="s">
        <v>203</v>
      </c>
      <c r="D317" s="1" t="s">
        <v>204</v>
      </c>
      <c r="E317" s="1" t="s">
        <v>21</v>
      </c>
      <c r="F317" s="1" t="s">
        <v>7</v>
      </c>
      <c r="G317" s="1" t="s">
        <v>8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</row>
    <row r="318" spans="2:22" x14ac:dyDescent="0.2">
      <c r="B318" s="1" t="s">
        <v>206</v>
      </c>
      <c r="C318" s="1" t="s">
        <v>203</v>
      </c>
      <c r="D318" s="1" t="s">
        <v>204</v>
      </c>
      <c r="E318" s="1" t="s">
        <v>21</v>
      </c>
      <c r="F318" s="1" t="s">
        <v>7</v>
      </c>
      <c r="G318" s="1">
        <v>12</v>
      </c>
      <c r="I318" s="2">
        <v>216857.58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216857.58</v>
      </c>
      <c r="S318" s="2">
        <v>0</v>
      </c>
      <c r="T318" s="2">
        <v>0</v>
      </c>
      <c r="U318" s="2">
        <v>0</v>
      </c>
      <c r="V318" s="1">
        <f>SUBTOTAL(9,J318:U318)</f>
        <v>216857.58</v>
      </c>
    </row>
    <row r="319" spans="2:22" x14ac:dyDescent="0.2">
      <c r="B319" s="1" t="s">
        <v>201</v>
      </c>
      <c r="C319" s="1" t="s">
        <v>203</v>
      </c>
      <c r="D319" s="1" t="s">
        <v>204</v>
      </c>
      <c r="E319" s="1" t="s">
        <v>21</v>
      </c>
      <c r="F319" s="1" t="s">
        <v>7</v>
      </c>
      <c r="G319" s="1">
        <v>13</v>
      </c>
      <c r="H319" s="1">
        <v>4</v>
      </c>
      <c r="I319" s="2">
        <v>216857.58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216857.58</v>
      </c>
      <c r="S319" s="2">
        <v>0</v>
      </c>
      <c r="T319" s="2">
        <v>0</v>
      </c>
      <c r="U319" s="2">
        <v>0</v>
      </c>
    </row>
    <row r="320" spans="2:22" hidden="1" x14ac:dyDescent="0.2">
      <c r="B320" s="1" t="s">
        <v>206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</row>
  </sheetData>
  <autoFilter ref="B2:U320" xr:uid="{00000000-0009-0000-0000-000000000000}">
    <filterColumn colId="3">
      <customFilters>
        <customFilter operator="notEqual" val=" "/>
      </customFilters>
    </filterColumn>
  </autoFilter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6"/>
  <sheetViews>
    <sheetView tabSelected="1" workbookViewId="0">
      <selection activeCell="B77" sqref="B77"/>
    </sheetView>
  </sheetViews>
  <sheetFormatPr defaultRowHeight="15" x14ac:dyDescent="0.25"/>
  <cols>
    <col min="1" max="1" width="9.140625" style="12"/>
    <col min="2" max="2" width="9.140625" style="8"/>
    <col min="3" max="3" width="52.85546875" style="12" customWidth="1"/>
    <col min="4" max="4" width="8.140625" style="10" bestFit="1" customWidth="1"/>
    <col min="5" max="5" width="12.7109375" style="12" bestFit="1" customWidth="1"/>
    <col min="6" max="6" width="15.7109375" style="12" customWidth="1"/>
    <col min="7" max="7" width="15.7109375" style="15" customWidth="1"/>
    <col min="8" max="8" width="15.7109375" style="16" customWidth="1"/>
    <col min="9" max="9" width="15.7109375" style="15" customWidth="1"/>
    <col min="10" max="10" width="15.7109375" style="16" customWidth="1"/>
    <col min="11" max="11" width="41.140625" style="12" bestFit="1" customWidth="1"/>
    <col min="12" max="12" width="9.140625" style="12"/>
    <col min="13" max="13" width="73.5703125" style="12" bestFit="1" customWidth="1"/>
    <col min="14" max="14" width="9.140625" style="12"/>
    <col min="15" max="15" width="10.85546875" style="12" bestFit="1" customWidth="1"/>
    <col min="16" max="16384" width="9.140625" style="12"/>
  </cols>
  <sheetData>
    <row r="1" spans="2:11" ht="18.75" x14ac:dyDescent="0.25">
      <c r="B1" s="56" t="s">
        <v>305</v>
      </c>
      <c r="C1" s="56"/>
      <c r="D1" s="56"/>
      <c r="E1" s="56"/>
      <c r="F1" s="56"/>
      <c r="G1" s="56"/>
      <c r="H1" s="56"/>
      <c r="I1" s="56"/>
      <c r="J1" s="56"/>
      <c r="K1" s="56"/>
    </row>
    <row r="2" spans="2:11" x14ac:dyDescent="0.25">
      <c r="B2" s="46" t="s">
        <v>208</v>
      </c>
      <c r="C2" s="46" t="s">
        <v>209</v>
      </c>
      <c r="D2" s="46" t="s">
        <v>210</v>
      </c>
      <c r="E2" s="46" t="s">
        <v>211</v>
      </c>
      <c r="F2" s="46" t="s">
        <v>212</v>
      </c>
      <c r="G2" s="46" t="s">
        <v>213</v>
      </c>
      <c r="H2" s="46"/>
      <c r="I2" s="46" t="s">
        <v>214</v>
      </c>
      <c r="J2" s="46"/>
      <c r="K2" s="46" t="s">
        <v>275</v>
      </c>
    </row>
    <row r="3" spans="2:11" x14ac:dyDescent="0.25">
      <c r="B3" s="46"/>
      <c r="C3" s="46"/>
      <c r="D3" s="46"/>
      <c r="E3" s="46"/>
      <c r="F3" s="46"/>
      <c r="G3" s="4" t="s">
        <v>215</v>
      </c>
      <c r="H3" s="5" t="s">
        <v>216</v>
      </c>
      <c r="I3" s="4" t="s">
        <v>215</v>
      </c>
      <c r="J3" s="5" t="s">
        <v>217</v>
      </c>
      <c r="K3" s="46"/>
    </row>
    <row r="4" spans="2:11" x14ac:dyDescent="0.25">
      <c r="B4" s="7" t="s">
        <v>4</v>
      </c>
      <c r="C4" s="11" t="s">
        <v>5</v>
      </c>
      <c r="D4" s="9" t="s">
        <v>6</v>
      </c>
      <c r="E4" s="13">
        <v>1703130.53</v>
      </c>
      <c r="F4" s="13">
        <v>1703130.53</v>
      </c>
      <c r="G4" s="14">
        <f>H4/F4</f>
        <v>1</v>
      </c>
      <c r="H4" s="13">
        <f>F4-J4</f>
        <v>1703130.53</v>
      </c>
      <c r="I4" s="14">
        <f>100%-G4</f>
        <v>0</v>
      </c>
      <c r="J4" s="13">
        <v>0</v>
      </c>
      <c r="K4" s="13"/>
    </row>
    <row r="5" spans="2:11" x14ac:dyDescent="0.25">
      <c r="B5" s="7" t="s">
        <v>11</v>
      </c>
      <c r="C5" s="11" t="s">
        <v>12</v>
      </c>
      <c r="D5" s="9" t="s">
        <v>6</v>
      </c>
      <c r="E5" s="13">
        <v>23377648.98</v>
      </c>
      <c r="F5" s="13">
        <v>23377648.98</v>
      </c>
      <c r="G5" s="14">
        <f t="shared" ref="G5:G46" si="0">H5/F5</f>
        <v>1</v>
      </c>
      <c r="H5" s="13">
        <f t="shared" ref="H5:H19" si="1">F5-J5</f>
        <v>23377648.98</v>
      </c>
      <c r="I5" s="14">
        <f t="shared" ref="I5:I19" si="2">100%-G5</f>
        <v>0</v>
      </c>
      <c r="J5" s="13">
        <v>0</v>
      </c>
      <c r="K5" s="13"/>
    </row>
    <row r="6" spans="2:11" x14ac:dyDescent="0.25">
      <c r="B6" s="7" t="s">
        <v>13</v>
      </c>
      <c r="C6" s="11" t="s">
        <v>14</v>
      </c>
      <c r="D6" s="9" t="s">
        <v>6</v>
      </c>
      <c r="E6" s="13">
        <v>68542330.810000002</v>
      </c>
      <c r="F6" s="13">
        <v>68542330.810000002</v>
      </c>
      <c r="G6" s="14">
        <f t="shared" si="0"/>
        <v>0.45826437515044882</v>
      </c>
      <c r="H6" s="13">
        <f t="shared" si="1"/>
        <v>31410508.400000006</v>
      </c>
      <c r="I6" s="14">
        <f t="shared" si="2"/>
        <v>0.54173562484955118</v>
      </c>
      <c r="J6" s="13">
        <v>37131822.409999996</v>
      </c>
      <c r="K6" s="13"/>
    </row>
    <row r="7" spans="2:11" x14ac:dyDescent="0.25">
      <c r="B7" s="7" t="s">
        <v>17</v>
      </c>
      <c r="C7" s="11" t="s">
        <v>277</v>
      </c>
      <c r="D7" s="9" t="s">
        <v>6</v>
      </c>
      <c r="E7" s="13">
        <v>7747174.7000000002</v>
      </c>
      <c r="F7" s="13">
        <v>7747174.7000000002</v>
      </c>
      <c r="G7" s="14">
        <f t="shared" si="0"/>
        <v>1</v>
      </c>
      <c r="H7" s="13">
        <f t="shared" si="1"/>
        <v>7747174.7000000002</v>
      </c>
      <c r="I7" s="14">
        <f t="shared" si="2"/>
        <v>0</v>
      </c>
      <c r="J7" s="13">
        <v>0</v>
      </c>
      <c r="K7" s="13"/>
    </row>
    <row r="8" spans="2:11" x14ac:dyDescent="0.25">
      <c r="B8" s="7" t="s">
        <v>24</v>
      </c>
      <c r="C8" s="11" t="s">
        <v>278</v>
      </c>
      <c r="D8" s="9" t="s">
        <v>6</v>
      </c>
      <c r="E8" s="13">
        <v>4534071.6400000006</v>
      </c>
      <c r="F8" s="13">
        <v>4534071.6400000006</v>
      </c>
      <c r="G8" s="14">
        <f t="shared" si="0"/>
        <v>1</v>
      </c>
      <c r="H8" s="13">
        <f t="shared" si="1"/>
        <v>4534071.6400000006</v>
      </c>
      <c r="I8" s="14">
        <f t="shared" si="2"/>
        <v>0</v>
      </c>
      <c r="J8" s="13">
        <v>0</v>
      </c>
      <c r="K8" s="13"/>
    </row>
    <row r="9" spans="2:11" x14ac:dyDescent="0.25">
      <c r="B9" s="7" t="s">
        <v>26</v>
      </c>
      <c r="C9" s="11" t="s">
        <v>279</v>
      </c>
      <c r="D9" s="9" t="s">
        <v>6</v>
      </c>
      <c r="E9" s="13">
        <v>3079746.78</v>
      </c>
      <c r="F9" s="13">
        <v>3079746.78</v>
      </c>
      <c r="G9" s="14">
        <f t="shared" si="0"/>
        <v>1</v>
      </c>
      <c r="H9" s="13">
        <f t="shared" si="1"/>
        <v>3079746.78</v>
      </c>
      <c r="I9" s="14">
        <f t="shared" si="2"/>
        <v>0</v>
      </c>
      <c r="J9" s="13">
        <v>0</v>
      </c>
      <c r="K9" s="13"/>
    </row>
    <row r="10" spans="2:11" ht="24" x14ac:dyDescent="0.25">
      <c r="B10" s="7" t="s">
        <v>36</v>
      </c>
      <c r="C10" s="11" t="s">
        <v>280</v>
      </c>
      <c r="D10" s="9" t="s">
        <v>6</v>
      </c>
      <c r="E10" s="13">
        <v>12454141.98</v>
      </c>
      <c r="F10" s="13">
        <v>12454141.98</v>
      </c>
      <c r="G10" s="14">
        <f t="shared" si="0"/>
        <v>1</v>
      </c>
      <c r="H10" s="13">
        <f t="shared" si="1"/>
        <v>12454141.98</v>
      </c>
      <c r="I10" s="14">
        <f t="shared" si="2"/>
        <v>0</v>
      </c>
      <c r="J10" s="13">
        <v>0</v>
      </c>
      <c r="K10" s="13"/>
    </row>
    <row r="11" spans="2:11" ht="24" x14ac:dyDescent="0.25">
      <c r="B11" s="7" t="s">
        <v>40</v>
      </c>
      <c r="C11" s="11" t="s">
        <v>281</v>
      </c>
      <c r="D11" s="9" t="s">
        <v>6</v>
      </c>
      <c r="E11" s="13">
        <v>27675871.099999998</v>
      </c>
      <c r="F11" s="13">
        <v>16605522.66</v>
      </c>
      <c r="G11" s="14">
        <f t="shared" si="0"/>
        <v>0.33333333333333337</v>
      </c>
      <c r="H11" s="13">
        <f t="shared" si="1"/>
        <v>5535174.2200000007</v>
      </c>
      <c r="I11" s="14">
        <f t="shared" si="2"/>
        <v>0.66666666666666663</v>
      </c>
      <c r="J11" s="13">
        <v>11070348.439999999</v>
      </c>
      <c r="K11" s="13" t="s">
        <v>276</v>
      </c>
    </row>
    <row r="12" spans="2:11" x14ac:dyDescent="0.25">
      <c r="B12" s="7" t="s">
        <v>44</v>
      </c>
      <c r="C12" s="11" t="s">
        <v>45</v>
      </c>
      <c r="D12" s="9" t="s">
        <v>6</v>
      </c>
      <c r="E12" s="13">
        <v>2554695.7916315477</v>
      </c>
      <c r="F12" s="13">
        <v>2554695.7916315477</v>
      </c>
      <c r="G12" s="14">
        <f t="shared" si="0"/>
        <v>0</v>
      </c>
      <c r="H12" s="13">
        <f t="shared" si="1"/>
        <v>0</v>
      </c>
      <c r="I12" s="14">
        <f t="shared" si="2"/>
        <v>1</v>
      </c>
      <c r="J12" s="13">
        <v>2554695.7916315501</v>
      </c>
      <c r="K12" s="13"/>
    </row>
    <row r="13" spans="2:11" x14ac:dyDescent="0.25">
      <c r="B13" s="7" t="s">
        <v>52</v>
      </c>
      <c r="C13" s="11" t="s">
        <v>282</v>
      </c>
      <c r="D13" s="9" t="s">
        <v>6</v>
      </c>
      <c r="E13" s="13">
        <v>39079607.310000002</v>
      </c>
      <c r="F13" s="13">
        <v>39079607.310000002</v>
      </c>
      <c r="G13" s="14">
        <f t="shared" si="0"/>
        <v>1</v>
      </c>
      <c r="H13" s="13">
        <f t="shared" si="1"/>
        <v>39079607.310000002</v>
      </c>
      <c r="I13" s="14">
        <f t="shared" si="2"/>
        <v>0</v>
      </c>
      <c r="J13" s="13">
        <v>0</v>
      </c>
      <c r="K13" s="13"/>
    </row>
    <row r="14" spans="2:11" x14ac:dyDescent="0.25">
      <c r="B14" s="7" t="s">
        <v>58</v>
      </c>
      <c r="C14" s="11" t="s">
        <v>57</v>
      </c>
      <c r="D14" s="9" t="s">
        <v>6</v>
      </c>
      <c r="E14" s="13">
        <v>42946057.390000001</v>
      </c>
      <c r="F14" s="13">
        <v>42946057.390000001</v>
      </c>
      <c r="G14" s="14">
        <f t="shared" si="0"/>
        <v>0.80461222356690942</v>
      </c>
      <c r="H14" s="13">
        <f t="shared" si="1"/>
        <v>34554922.730000004</v>
      </c>
      <c r="I14" s="14">
        <f t="shared" si="2"/>
        <v>0.19538777643309058</v>
      </c>
      <c r="J14" s="13">
        <v>8391134.6600000001</v>
      </c>
      <c r="K14" s="13"/>
    </row>
    <row r="15" spans="2:11" x14ac:dyDescent="0.25">
      <c r="B15" s="7" t="s">
        <v>61</v>
      </c>
      <c r="C15" s="11" t="s">
        <v>62</v>
      </c>
      <c r="D15" s="9" t="s">
        <v>6</v>
      </c>
      <c r="E15" s="13">
        <v>12076598.32</v>
      </c>
      <c r="F15" s="13">
        <v>12076598.32</v>
      </c>
      <c r="G15" s="14">
        <f t="shared" si="0"/>
        <v>0.56966786985095319</v>
      </c>
      <c r="H15" s="13">
        <f t="shared" si="1"/>
        <v>6879650.04</v>
      </c>
      <c r="I15" s="14">
        <f t="shared" si="2"/>
        <v>0.43033213014904681</v>
      </c>
      <c r="J15" s="13">
        <v>5196948.28</v>
      </c>
      <c r="K15" s="13"/>
    </row>
    <row r="16" spans="2:11" x14ac:dyDescent="0.25">
      <c r="B16" s="7" t="s">
        <v>65</v>
      </c>
      <c r="C16" s="11" t="s">
        <v>66</v>
      </c>
      <c r="D16" s="9" t="s">
        <v>6</v>
      </c>
      <c r="E16" s="13">
        <v>1187933.54</v>
      </c>
      <c r="F16" s="13">
        <v>1187933.54</v>
      </c>
      <c r="G16" s="14">
        <f t="shared" si="0"/>
        <v>1</v>
      </c>
      <c r="H16" s="13">
        <f t="shared" si="1"/>
        <v>1187933.54</v>
      </c>
      <c r="I16" s="14">
        <f t="shared" si="2"/>
        <v>0</v>
      </c>
      <c r="J16" s="13">
        <v>0</v>
      </c>
      <c r="K16" s="13"/>
    </row>
    <row r="17" spans="2:11" x14ac:dyDescent="0.25">
      <c r="B17" s="7" t="s">
        <v>67</v>
      </c>
      <c r="C17" s="11" t="s">
        <v>68</v>
      </c>
      <c r="D17" s="9" t="s">
        <v>6</v>
      </c>
      <c r="E17" s="13">
        <v>4898560.9800000004</v>
      </c>
      <c r="F17" s="13">
        <v>4898560.9800000004</v>
      </c>
      <c r="G17" s="14">
        <f t="shared" si="0"/>
        <v>1</v>
      </c>
      <c r="H17" s="13">
        <f t="shared" si="1"/>
        <v>4898560.9800000004</v>
      </c>
      <c r="I17" s="14">
        <f t="shared" si="2"/>
        <v>0</v>
      </c>
      <c r="J17" s="13">
        <v>0</v>
      </c>
      <c r="K17" s="13"/>
    </row>
    <row r="18" spans="2:11" ht="36" x14ac:dyDescent="0.25">
      <c r="B18" s="7" t="s">
        <v>90</v>
      </c>
      <c r="C18" s="11" t="s">
        <v>283</v>
      </c>
      <c r="D18" s="9" t="s">
        <v>6</v>
      </c>
      <c r="E18" s="13">
        <v>41215758.07</v>
      </c>
      <c r="F18" s="13">
        <v>41215758.07</v>
      </c>
      <c r="G18" s="14">
        <f t="shared" si="0"/>
        <v>1</v>
      </c>
      <c r="H18" s="13">
        <f t="shared" si="1"/>
        <v>41215758.07</v>
      </c>
      <c r="I18" s="14">
        <f t="shared" si="2"/>
        <v>0</v>
      </c>
      <c r="J18" s="13">
        <v>0</v>
      </c>
      <c r="K18" s="13"/>
    </row>
    <row r="19" spans="2:11" x14ac:dyDescent="0.25">
      <c r="B19" s="7" t="s">
        <v>94</v>
      </c>
      <c r="C19" s="11" t="s">
        <v>95</v>
      </c>
      <c r="D19" s="9" t="s">
        <v>6</v>
      </c>
      <c r="E19" s="13">
        <v>28312163.789999999</v>
      </c>
      <c r="F19" s="13">
        <v>28312163.789999999</v>
      </c>
      <c r="G19" s="14">
        <f t="shared" si="0"/>
        <v>1</v>
      </c>
      <c r="H19" s="13">
        <f t="shared" si="1"/>
        <v>28312163.789999999</v>
      </c>
      <c r="I19" s="14">
        <f t="shared" si="2"/>
        <v>0</v>
      </c>
      <c r="J19" s="13">
        <v>0</v>
      </c>
      <c r="K19" s="13"/>
    </row>
    <row r="20" spans="2:11" x14ac:dyDescent="0.25">
      <c r="B20" s="7" t="s">
        <v>103</v>
      </c>
      <c r="C20" s="11" t="s">
        <v>284</v>
      </c>
      <c r="D20" s="9" t="s">
        <v>6</v>
      </c>
      <c r="E20" s="13">
        <v>759600</v>
      </c>
      <c r="F20" s="13">
        <v>759600</v>
      </c>
      <c r="G20" s="14">
        <f t="shared" si="0"/>
        <v>1</v>
      </c>
      <c r="H20" s="13">
        <f t="shared" ref="H20:H45" si="3">F20-J20</f>
        <v>759600</v>
      </c>
      <c r="I20" s="14">
        <f t="shared" ref="I20:I46" si="4">100%-G20</f>
        <v>0</v>
      </c>
      <c r="J20" s="13">
        <v>0</v>
      </c>
      <c r="K20" s="13"/>
    </row>
    <row r="21" spans="2:11" x14ac:dyDescent="0.25">
      <c r="B21" s="7" t="s">
        <v>105</v>
      </c>
      <c r="C21" s="11" t="s">
        <v>285</v>
      </c>
      <c r="D21" s="9" t="s">
        <v>6</v>
      </c>
      <c r="E21" s="13">
        <v>720000</v>
      </c>
      <c r="F21" s="13">
        <v>720000</v>
      </c>
      <c r="G21" s="14">
        <f t="shared" si="0"/>
        <v>1</v>
      </c>
      <c r="H21" s="13">
        <f t="shared" si="3"/>
        <v>720000</v>
      </c>
      <c r="I21" s="14">
        <f t="shared" si="4"/>
        <v>0</v>
      </c>
      <c r="J21" s="13">
        <v>0</v>
      </c>
      <c r="K21" s="13"/>
    </row>
    <row r="22" spans="2:11" ht="24" x14ac:dyDescent="0.25">
      <c r="B22" s="7" t="s">
        <v>107</v>
      </c>
      <c r="C22" s="11" t="s">
        <v>286</v>
      </c>
      <c r="D22" s="9" t="s">
        <v>6</v>
      </c>
      <c r="E22" s="13">
        <v>9986493.3100000005</v>
      </c>
      <c r="F22" s="13">
        <v>9986493.3100000005</v>
      </c>
      <c r="G22" s="14">
        <f t="shared" si="0"/>
        <v>1</v>
      </c>
      <c r="H22" s="13">
        <f t="shared" si="3"/>
        <v>9986493.3100000005</v>
      </c>
      <c r="I22" s="14">
        <f t="shared" si="4"/>
        <v>0</v>
      </c>
      <c r="J22" s="13">
        <v>0</v>
      </c>
      <c r="K22" s="13"/>
    </row>
    <row r="23" spans="2:11" ht="24" x14ac:dyDescent="0.25">
      <c r="B23" s="7" t="s">
        <v>120</v>
      </c>
      <c r="C23" s="11" t="s">
        <v>287</v>
      </c>
      <c r="D23" s="9" t="s">
        <v>6</v>
      </c>
      <c r="E23" s="13">
        <v>315804.79999999999</v>
      </c>
      <c r="F23" s="13">
        <v>315804.79999999999</v>
      </c>
      <c r="G23" s="14">
        <f t="shared" si="0"/>
        <v>1</v>
      </c>
      <c r="H23" s="13">
        <f t="shared" si="3"/>
        <v>315804.79999999999</v>
      </c>
      <c r="I23" s="14">
        <f t="shared" si="4"/>
        <v>0</v>
      </c>
      <c r="J23" s="13">
        <v>0</v>
      </c>
      <c r="K23" s="13"/>
    </row>
    <row r="24" spans="2:11" ht="24" x14ac:dyDescent="0.25">
      <c r="B24" s="7" t="s">
        <v>124</v>
      </c>
      <c r="C24" s="11" t="s">
        <v>288</v>
      </c>
      <c r="D24" s="9" t="s">
        <v>6</v>
      </c>
      <c r="E24" s="13">
        <v>466367.44</v>
      </c>
      <c r="F24" s="13">
        <v>466367.44</v>
      </c>
      <c r="G24" s="14">
        <f t="shared" si="0"/>
        <v>1</v>
      </c>
      <c r="H24" s="13">
        <f t="shared" si="3"/>
        <v>466367.44</v>
      </c>
      <c r="I24" s="14">
        <f t="shared" si="4"/>
        <v>0</v>
      </c>
      <c r="J24" s="13">
        <v>0</v>
      </c>
      <c r="K24" s="13"/>
    </row>
    <row r="25" spans="2:11" ht="24" x14ac:dyDescent="0.25">
      <c r="B25" s="7" t="s">
        <v>126</v>
      </c>
      <c r="C25" s="11" t="s">
        <v>289</v>
      </c>
      <c r="D25" s="9" t="s">
        <v>6</v>
      </c>
      <c r="E25" s="13">
        <v>3793862.27</v>
      </c>
      <c r="F25" s="13">
        <v>3793862.27</v>
      </c>
      <c r="G25" s="14">
        <f t="shared" si="0"/>
        <v>1</v>
      </c>
      <c r="H25" s="13">
        <f t="shared" si="3"/>
        <v>3793862.27</v>
      </c>
      <c r="I25" s="14">
        <f t="shared" si="4"/>
        <v>0</v>
      </c>
      <c r="J25" s="13">
        <v>0</v>
      </c>
      <c r="K25" s="13"/>
    </row>
    <row r="26" spans="2:11" ht="24" x14ac:dyDescent="0.25">
      <c r="B26" s="7" t="s">
        <v>128</v>
      </c>
      <c r="C26" s="11" t="s">
        <v>290</v>
      </c>
      <c r="D26" s="9" t="s">
        <v>6</v>
      </c>
      <c r="E26" s="13">
        <v>1600196.9</v>
      </c>
      <c r="F26" s="13">
        <v>1600196.9</v>
      </c>
      <c r="G26" s="14">
        <f t="shared" si="0"/>
        <v>1</v>
      </c>
      <c r="H26" s="13">
        <f t="shared" si="3"/>
        <v>1600196.9</v>
      </c>
      <c r="I26" s="14">
        <f t="shared" si="4"/>
        <v>0</v>
      </c>
      <c r="J26" s="13">
        <v>0</v>
      </c>
      <c r="K26" s="13"/>
    </row>
    <row r="27" spans="2:11" ht="24" x14ac:dyDescent="0.25">
      <c r="B27" s="7" t="s">
        <v>130</v>
      </c>
      <c r="C27" s="11" t="s">
        <v>291</v>
      </c>
      <c r="D27" s="9" t="s">
        <v>6</v>
      </c>
      <c r="E27" s="13">
        <v>197095.77000000002</v>
      </c>
      <c r="F27" s="13">
        <v>197095.77000000002</v>
      </c>
      <c r="G27" s="14">
        <f t="shared" si="0"/>
        <v>1</v>
      </c>
      <c r="H27" s="13">
        <f t="shared" si="3"/>
        <v>197095.77000000002</v>
      </c>
      <c r="I27" s="14">
        <f t="shared" si="4"/>
        <v>0</v>
      </c>
      <c r="J27" s="13">
        <v>0</v>
      </c>
      <c r="K27" s="13"/>
    </row>
    <row r="28" spans="2:11" ht="24" x14ac:dyDescent="0.25">
      <c r="B28" s="7" t="s">
        <v>132</v>
      </c>
      <c r="C28" s="11" t="s">
        <v>292</v>
      </c>
      <c r="D28" s="9" t="s">
        <v>6</v>
      </c>
      <c r="E28" s="13">
        <v>399250.51</v>
      </c>
      <c r="F28" s="13">
        <v>399250.51</v>
      </c>
      <c r="G28" s="14">
        <f t="shared" si="0"/>
        <v>0.16666666249217815</v>
      </c>
      <c r="H28" s="13">
        <f t="shared" si="3"/>
        <v>66541.75</v>
      </c>
      <c r="I28" s="14">
        <f t="shared" si="4"/>
        <v>0.83333333750782179</v>
      </c>
      <c r="J28" s="13">
        <v>332708.76</v>
      </c>
      <c r="K28" s="13"/>
    </row>
    <row r="29" spans="2:11" x14ac:dyDescent="0.25">
      <c r="B29" s="7" t="s">
        <v>136</v>
      </c>
      <c r="C29" s="11" t="s">
        <v>137</v>
      </c>
      <c r="D29" s="9" t="s">
        <v>6</v>
      </c>
      <c r="E29" s="13">
        <v>1300000</v>
      </c>
      <c r="F29" s="13">
        <v>1300000</v>
      </c>
      <c r="G29" s="14">
        <f t="shared" si="0"/>
        <v>1</v>
      </c>
      <c r="H29" s="13">
        <f t="shared" si="3"/>
        <v>1300000</v>
      </c>
      <c r="I29" s="14">
        <f t="shared" si="4"/>
        <v>0</v>
      </c>
      <c r="J29" s="13">
        <v>0</v>
      </c>
      <c r="K29" s="13"/>
    </row>
    <row r="30" spans="2:11" x14ac:dyDescent="0.25">
      <c r="B30" s="7" t="s">
        <v>138</v>
      </c>
      <c r="C30" s="11" t="s">
        <v>139</v>
      </c>
      <c r="D30" s="9" t="s">
        <v>6</v>
      </c>
      <c r="E30" s="13">
        <v>452400</v>
      </c>
      <c r="F30" s="13">
        <v>452400</v>
      </c>
      <c r="G30" s="14">
        <f t="shared" si="0"/>
        <v>1</v>
      </c>
      <c r="H30" s="13">
        <f t="shared" si="3"/>
        <v>452400</v>
      </c>
      <c r="I30" s="14">
        <f t="shared" si="4"/>
        <v>0</v>
      </c>
      <c r="J30" s="13">
        <v>0</v>
      </c>
      <c r="K30" s="13"/>
    </row>
    <row r="31" spans="2:11" ht="24" x14ac:dyDescent="0.25">
      <c r="B31" s="7" t="s">
        <v>140</v>
      </c>
      <c r="C31" s="11" t="s">
        <v>293</v>
      </c>
      <c r="D31" s="9" t="s">
        <v>6</v>
      </c>
      <c r="E31" s="13">
        <v>9509176.9799999986</v>
      </c>
      <c r="F31" s="13">
        <v>9509176.9799999986</v>
      </c>
      <c r="G31" s="14">
        <f t="shared" si="0"/>
        <v>1</v>
      </c>
      <c r="H31" s="13">
        <f t="shared" si="3"/>
        <v>9509176.9799999986</v>
      </c>
      <c r="I31" s="14">
        <f t="shared" si="4"/>
        <v>0</v>
      </c>
      <c r="J31" s="13">
        <v>0</v>
      </c>
      <c r="K31" s="13"/>
    </row>
    <row r="32" spans="2:11" ht="24" x14ac:dyDescent="0.25">
      <c r="B32" s="7" t="s">
        <v>147</v>
      </c>
      <c r="C32" s="11" t="s">
        <v>294</v>
      </c>
      <c r="D32" s="9" t="s">
        <v>6</v>
      </c>
      <c r="E32" s="13">
        <v>70382862.450000003</v>
      </c>
      <c r="F32" s="13">
        <v>70382862.450000003</v>
      </c>
      <c r="G32" s="14">
        <f t="shared" si="0"/>
        <v>1</v>
      </c>
      <c r="H32" s="13">
        <f t="shared" si="3"/>
        <v>70382862.450000003</v>
      </c>
      <c r="I32" s="14">
        <f t="shared" si="4"/>
        <v>0</v>
      </c>
      <c r="J32" s="13">
        <v>0</v>
      </c>
      <c r="K32" s="13"/>
    </row>
    <row r="33" spans="2:11" ht="24" x14ac:dyDescent="0.25">
      <c r="B33" s="7" t="s">
        <v>148</v>
      </c>
      <c r="C33" s="11" t="s">
        <v>295</v>
      </c>
      <c r="D33" s="9" t="s">
        <v>6</v>
      </c>
      <c r="E33" s="13">
        <v>9932400</v>
      </c>
      <c r="F33" s="13">
        <v>9932400</v>
      </c>
      <c r="G33" s="14">
        <f t="shared" si="0"/>
        <v>1</v>
      </c>
      <c r="H33" s="13">
        <f t="shared" si="3"/>
        <v>9932400</v>
      </c>
      <c r="I33" s="14">
        <f t="shared" si="4"/>
        <v>0</v>
      </c>
      <c r="J33" s="13">
        <v>0</v>
      </c>
      <c r="K33" s="13"/>
    </row>
    <row r="34" spans="2:11" x14ac:dyDescent="0.25">
      <c r="B34" s="7" t="s">
        <v>152</v>
      </c>
      <c r="C34" s="11" t="s">
        <v>296</v>
      </c>
      <c r="D34" s="9" t="s">
        <v>6</v>
      </c>
      <c r="E34" s="13">
        <v>8065019.8099999996</v>
      </c>
      <c r="F34" s="13">
        <v>8065019.8099999996</v>
      </c>
      <c r="G34" s="14">
        <f t="shared" si="0"/>
        <v>0</v>
      </c>
      <c r="H34" s="13">
        <f t="shared" si="3"/>
        <v>0</v>
      </c>
      <c r="I34" s="14">
        <f t="shared" si="4"/>
        <v>1</v>
      </c>
      <c r="J34" s="13">
        <v>8065019.8099999996</v>
      </c>
      <c r="K34" s="13"/>
    </row>
    <row r="35" spans="2:11" x14ac:dyDescent="0.25">
      <c r="B35" s="7" t="s">
        <v>157</v>
      </c>
      <c r="C35" s="11" t="s">
        <v>297</v>
      </c>
      <c r="D35" s="9" t="s">
        <v>6</v>
      </c>
      <c r="E35" s="13">
        <v>1262537.6000000001</v>
      </c>
      <c r="F35" s="13">
        <v>1262537.6000000001</v>
      </c>
      <c r="G35" s="14">
        <f t="shared" si="0"/>
        <v>0.5</v>
      </c>
      <c r="H35" s="13">
        <f t="shared" si="3"/>
        <v>631268.80000000005</v>
      </c>
      <c r="I35" s="14">
        <f t="shared" si="4"/>
        <v>0.5</v>
      </c>
      <c r="J35" s="13">
        <v>631268.80000000005</v>
      </c>
      <c r="K35" s="13"/>
    </row>
    <row r="36" spans="2:11" x14ac:dyDescent="0.25">
      <c r="B36" s="7" t="s">
        <v>166</v>
      </c>
      <c r="C36" s="11" t="s">
        <v>167</v>
      </c>
      <c r="D36" s="9" t="s">
        <v>6</v>
      </c>
      <c r="E36" s="13">
        <v>8831763.6400000006</v>
      </c>
      <c r="F36" s="13">
        <v>8831763.6400000006</v>
      </c>
      <c r="G36" s="14">
        <f t="shared" si="0"/>
        <v>1</v>
      </c>
      <c r="H36" s="13">
        <f t="shared" si="3"/>
        <v>8831763.6400000006</v>
      </c>
      <c r="I36" s="14">
        <f t="shared" si="4"/>
        <v>0</v>
      </c>
      <c r="J36" s="13">
        <v>0</v>
      </c>
      <c r="K36" s="13"/>
    </row>
    <row r="37" spans="2:11" x14ac:dyDescent="0.25">
      <c r="B37" s="7" t="s">
        <v>172</v>
      </c>
      <c r="C37" s="11" t="s">
        <v>173</v>
      </c>
      <c r="D37" s="9" t="s">
        <v>6</v>
      </c>
      <c r="E37" s="13">
        <v>294000</v>
      </c>
      <c r="F37" s="13">
        <v>294000</v>
      </c>
      <c r="G37" s="14">
        <f t="shared" si="0"/>
        <v>1</v>
      </c>
      <c r="H37" s="13">
        <f t="shared" si="3"/>
        <v>294000</v>
      </c>
      <c r="I37" s="14">
        <f t="shared" si="4"/>
        <v>0</v>
      </c>
      <c r="J37" s="13">
        <v>0</v>
      </c>
      <c r="K37" s="13"/>
    </row>
    <row r="38" spans="2:11" x14ac:dyDescent="0.25">
      <c r="B38" s="7" t="s">
        <v>174</v>
      </c>
      <c r="C38" s="11" t="s">
        <v>175</v>
      </c>
      <c r="D38" s="9" t="s">
        <v>6</v>
      </c>
      <c r="E38" s="13">
        <v>19800</v>
      </c>
      <c r="F38" s="13">
        <v>19800</v>
      </c>
      <c r="G38" s="14">
        <f t="shared" si="0"/>
        <v>1</v>
      </c>
      <c r="H38" s="13">
        <f t="shared" si="3"/>
        <v>19800</v>
      </c>
      <c r="I38" s="14">
        <f t="shared" si="4"/>
        <v>0</v>
      </c>
      <c r="J38" s="13">
        <v>0</v>
      </c>
      <c r="K38" s="13"/>
    </row>
    <row r="39" spans="2:11" x14ac:dyDescent="0.25">
      <c r="B39" s="7" t="s">
        <v>176</v>
      </c>
      <c r="C39" s="11" t="s">
        <v>177</v>
      </c>
      <c r="D39" s="9" t="s">
        <v>6</v>
      </c>
      <c r="E39" s="13">
        <v>160399.35818181818</v>
      </c>
      <c r="F39" s="13">
        <v>160399.35818181818</v>
      </c>
      <c r="G39" s="14">
        <f t="shared" si="0"/>
        <v>1</v>
      </c>
      <c r="H39" s="13">
        <f t="shared" si="3"/>
        <v>160399.35818181818</v>
      </c>
      <c r="I39" s="14">
        <f t="shared" si="4"/>
        <v>0</v>
      </c>
      <c r="J39" s="13">
        <v>0</v>
      </c>
      <c r="K39" s="13"/>
    </row>
    <row r="40" spans="2:11" x14ac:dyDescent="0.25">
      <c r="B40" s="7" t="s">
        <v>178</v>
      </c>
      <c r="C40" s="11" t="s">
        <v>179</v>
      </c>
      <c r="D40" s="9" t="s">
        <v>6</v>
      </c>
      <c r="E40" s="13">
        <v>42000</v>
      </c>
      <c r="F40" s="13">
        <v>42000</v>
      </c>
      <c r="G40" s="14">
        <f t="shared" si="0"/>
        <v>1</v>
      </c>
      <c r="H40" s="13">
        <f t="shared" si="3"/>
        <v>42000</v>
      </c>
      <c r="I40" s="14">
        <f t="shared" si="4"/>
        <v>0</v>
      </c>
      <c r="J40" s="13">
        <v>0</v>
      </c>
      <c r="K40" s="13"/>
    </row>
    <row r="41" spans="2:11" ht="24" x14ac:dyDescent="0.25">
      <c r="B41" s="7" t="s">
        <v>184</v>
      </c>
      <c r="C41" s="11" t="s">
        <v>298</v>
      </c>
      <c r="D41" s="9" t="s">
        <v>6</v>
      </c>
      <c r="E41" s="13">
        <v>5702400</v>
      </c>
      <c r="F41" s="13">
        <v>5702400</v>
      </c>
      <c r="G41" s="14">
        <f t="shared" si="0"/>
        <v>1</v>
      </c>
      <c r="H41" s="13">
        <f t="shared" si="3"/>
        <v>5702400</v>
      </c>
      <c r="I41" s="14">
        <f t="shared" si="4"/>
        <v>0</v>
      </c>
      <c r="J41" s="13">
        <v>0</v>
      </c>
      <c r="K41" s="13"/>
    </row>
    <row r="42" spans="2:11" ht="24" x14ac:dyDescent="0.25">
      <c r="B42" s="7" t="s">
        <v>188</v>
      </c>
      <c r="C42" s="11" t="s">
        <v>299</v>
      </c>
      <c r="D42" s="9" t="s">
        <v>6</v>
      </c>
      <c r="E42" s="13">
        <v>4974150</v>
      </c>
      <c r="F42" s="13">
        <v>4974150</v>
      </c>
      <c r="G42" s="14">
        <f t="shared" si="0"/>
        <v>1</v>
      </c>
      <c r="H42" s="13">
        <f t="shared" si="3"/>
        <v>4974150</v>
      </c>
      <c r="I42" s="14">
        <f t="shared" si="4"/>
        <v>0</v>
      </c>
      <c r="J42" s="13">
        <v>0</v>
      </c>
      <c r="K42" s="13"/>
    </row>
    <row r="43" spans="2:11" ht="24" x14ac:dyDescent="0.25">
      <c r="B43" s="7" t="s">
        <v>190</v>
      </c>
      <c r="C43" s="11" t="s">
        <v>300</v>
      </c>
      <c r="D43" s="9" t="s">
        <v>6</v>
      </c>
      <c r="E43" s="13">
        <v>1836000</v>
      </c>
      <c r="F43" s="13">
        <v>1836000</v>
      </c>
      <c r="G43" s="14">
        <f t="shared" si="0"/>
        <v>1</v>
      </c>
      <c r="H43" s="13">
        <f t="shared" si="3"/>
        <v>1836000</v>
      </c>
      <c r="I43" s="14">
        <f t="shared" si="4"/>
        <v>0</v>
      </c>
      <c r="J43" s="13">
        <v>0</v>
      </c>
      <c r="K43" s="13"/>
    </row>
    <row r="44" spans="2:11" ht="36" x14ac:dyDescent="0.25">
      <c r="B44" s="7" t="s">
        <v>192</v>
      </c>
      <c r="C44" s="11" t="s">
        <v>301</v>
      </c>
      <c r="D44" s="9" t="s">
        <v>6</v>
      </c>
      <c r="E44" s="13">
        <v>843300</v>
      </c>
      <c r="F44" s="13">
        <v>843300</v>
      </c>
      <c r="G44" s="14">
        <f t="shared" si="0"/>
        <v>1</v>
      </c>
      <c r="H44" s="13">
        <f t="shared" si="3"/>
        <v>843300</v>
      </c>
      <c r="I44" s="14">
        <f t="shared" si="4"/>
        <v>0</v>
      </c>
      <c r="J44" s="13">
        <v>0</v>
      </c>
      <c r="K44" s="13"/>
    </row>
    <row r="45" spans="2:11" ht="24" x14ac:dyDescent="0.25">
      <c r="B45" s="7" t="s">
        <v>200</v>
      </c>
      <c r="C45" s="11" t="s">
        <v>302</v>
      </c>
      <c r="D45" s="9" t="s">
        <v>6</v>
      </c>
      <c r="E45" s="13">
        <v>200000</v>
      </c>
      <c r="F45" s="13">
        <v>200000</v>
      </c>
      <c r="G45" s="14">
        <f t="shared" si="0"/>
        <v>1</v>
      </c>
      <c r="H45" s="13">
        <f t="shared" si="3"/>
        <v>200000</v>
      </c>
      <c r="I45" s="14">
        <f t="shared" si="4"/>
        <v>0</v>
      </c>
      <c r="J45" s="13">
        <v>0</v>
      </c>
      <c r="K45" s="13"/>
    </row>
    <row r="46" spans="2:11" x14ac:dyDescent="0.25">
      <c r="B46" s="47" t="s">
        <v>231</v>
      </c>
      <c r="C46" s="48"/>
      <c r="D46" s="49"/>
      <c r="E46" s="5">
        <f>SUM(E4:E45)</f>
        <v>463432372.54981333</v>
      </c>
      <c r="F46" s="5">
        <f>SUM(F4:F45)</f>
        <v>452362024.10981333</v>
      </c>
      <c r="G46" s="17">
        <f t="shared" si="0"/>
        <v>0.83779817261181155</v>
      </c>
      <c r="H46" s="5">
        <f>SUM(H4:H45)</f>
        <v>378988077.15818185</v>
      </c>
      <c r="I46" s="17">
        <f t="shared" si="4"/>
        <v>0.16220182738818845</v>
      </c>
      <c r="J46" s="5">
        <f>SUM(J4:J45)</f>
        <v>73373946.951631531</v>
      </c>
      <c r="K46" s="5"/>
    </row>
    <row r="48" spans="2:11" ht="21" customHeight="1" x14ac:dyDescent="0.25">
      <c r="B48" s="46" t="s">
        <v>208</v>
      </c>
      <c r="C48" s="46" t="s">
        <v>209</v>
      </c>
      <c r="D48" s="46" t="s">
        <v>210</v>
      </c>
      <c r="E48" s="46" t="s">
        <v>211</v>
      </c>
      <c r="F48" s="46" t="s">
        <v>212</v>
      </c>
      <c r="G48" s="46" t="s">
        <v>213</v>
      </c>
      <c r="H48" s="46"/>
      <c r="I48" s="46" t="s">
        <v>214</v>
      </c>
      <c r="J48" s="46"/>
      <c r="K48" s="46"/>
    </row>
    <row r="49" spans="1:16" ht="21" customHeight="1" x14ac:dyDescent="0.25">
      <c r="B49" s="46"/>
      <c r="C49" s="46"/>
      <c r="D49" s="46"/>
      <c r="E49" s="46"/>
      <c r="F49" s="46"/>
      <c r="G49" s="4" t="s">
        <v>215</v>
      </c>
      <c r="H49" s="5" t="s">
        <v>216</v>
      </c>
      <c r="I49" s="4" t="s">
        <v>215</v>
      </c>
      <c r="J49" s="5" t="s">
        <v>217</v>
      </c>
      <c r="K49" s="46"/>
    </row>
    <row r="50" spans="1:16" x14ac:dyDescent="0.2">
      <c r="B50" s="3" t="s">
        <v>19</v>
      </c>
      <c r="C50" s="3" t="s">
        <v>303</v>
      </c>
      <c r="D50" s="6" t="s">
        <v>21</v>
      </c>
      <c r="E50" s="13">
        <v>914161.98</v>
      </c>
      <c r="F50" s="13">
        <v>914161.98</v>
      </c>
      <c r="G50" s="14">
        <f t="shared" ref="G50:G60" si="5">H50/F50</f>
        <v>1</v>
      </c>
      <c r="H50" s="13">
        <f t="shared" ref="H50:H60" si="6">F50-J50</f>
        <v>914161.98</v>
      </c>
      <c r="I50" s="14">
        <f t="shared" ref="I50:I60" si="7">100%-G50</f>
        <v>0</v>
      </c>
      <c r="J50" s="13">
        <v>0</v>
      </c>
      <c r="K50" s="13"/>
      <c r="L50" s="1"/>
      <c r="M50" s="1"/>
      <c r="N50" s="1"/>
      <c r="O50" s="2"/>
      <c r="P50" s="1"/>
    </row>
    <row r="51" spans="1:16" x14ac:dyDescent="0.2">
      <c r="B51" s="3" t="s">
        <v>69</v>
      </c>
      <c r="C51" s="3" t="s">
        <v>70</v>
      </c>
      <c r="D51" s="6" t="s">
        <v>71</v>
      </c>
      <c r="E51" s="13">
        <v>13426566.5</v>
      </c>
      <c r="F51" s="13">
        <v>13426566.5</v>
      </c>
      <c r="G51" s="14">
        <f t="shared" si="5"/>
        <v>1</v>
      </c>
      <c r="H51" s="13">
        <f t="shared" si="6"/>
        <v>13426566.5</v>
      </c>
      <c r="I51" s="14">
        <f t="shared" si="7"/>
        <v>0</v>
      </c>
      <c r="J51" s="13">
        <v>0</v>
      </c>
      <c r="K51" s="13"/>
      <c r="L51" s="1"/>
      <c r="M51" s="1"/>
      <c r="N51" s="1"/>
      <c r="O51" s="2"/>
      <c r="P51" s="1"/>
    </row>
    <row r="52" spans="1:16" x14ac:dyDescent="0.2">
      <c r="B52" s="3" t="s">
        <v>72</v>
      </c>
      <c r="C52" s="3" t="s">
        <v>73</v>
      </c>
      <c r="D52" s="6" t="s">
        <v>74</v>
      </c>
      <c r="E52" s="13">
        <v>8235652.8799999999</v>
      </c>
      <c r="F52" s="13">
        <v>8235652.8799999999</v>
      </c>
      <c r="G52" s="14">
        <f t="shared" si="5"/>
        <v>1</v>
      </c>
      <c r="H52" s="13">
        <f t="shared" si="6"/>
        <v>8235652.8799999999</v>
      </c>
      <c r="I52" s="14">
        <f t="shared" si="7"/>
        <v>0</v>
      </c>
      <c r="J52" s="13">
        <v>0</v>
      </c>
      <c r="K52" s="13"/>
      <c r="L52" s="1"/>
      <c r="M52" s="1"/>
      <c r="N52" s="1"/>
      <c r="O52" s="2"/>
      <c r="P52" s="1"/>
    </row>
    <row r="53" spans="1:16" x14ac:dyDescent="0.2">
      <c r="B53" s="3" t="s">
        <v>75</v>
      </c>
      <c r="C53" s="3" t="s">
        <v>78</v>
      </c>
      <c r="D53" s="6" t="s">
        <v>77</v>
      </c>
      <c r="E53" s="13">
        <v>22409097.559999999</v>
      </c>
      <c r="F53" s="13">
        <v>22409097.559999999</v>
      </c>
      <c r="G53" s="14">
        <f t="shared" si="5"/>
        <v>1</v>
      </c>
      <c r="H53" s="13">
        <f t="shared" si="6"/>
        <v>22409097.559999999</v>
      </c>
      <c r="I53" s="14">
        <f t="shared" si="7"/>
        <v>0</v>
      </c>
      <c r="J53" s="13">
        <v>0</v>
      </c>
      <c r="K53" s="13"/>
      <c r="L53" s="1"/>
      <c r="M53" s="1"/>
      <c r="N53" s="1"/>
      <c r="O53" s="2"/>
      <c r="P53" s="1"/>
    </row>
    <row r="54" spans="1:16" x14ac:dyDescent="0.2">
      <c r="B54" s="3" t="s">
        <v>80</v>
      </c>
      <c r="C54" s="3" t="s">
        <v>82</v>
      </c>
      <c r="D54" s="6" t="s">
        <v>21</v>
      </c>
      <c r="E54" s="13">
        <v>13954991.550000001</v>
      </c>
      <c r="F54" s="13">
        <v>13954991.550000001</v>
      </c>
      <c r="G54" s="14">
        <f t="shared" si="5"/>
        <v>1</v>
      </c>
      <c r="H54" s="13">
        <f t="shared" si="6"/>
        <v>13954991.550000001</v>
      </c>
      <c r="I54" s="14">
        <f t="shared" si="7"/>
        <v>0</v>
      </c>
      <c r="J54" s="13">
        <v>0</v>
      </c>
      <c r="K54" s="13"/>
      <c r="L54" s="1"/>
      <c r="M54" s="1"/>
      <c r="N54" s="1"/>
      <c r="O54" s="2"/>
      <c r="P54" s="1"/>
    </row>
    <row r="55" spans="1:16" x14ac:dyDescent="0.2">
      <c r="B55" s="3" t="s">
        <v>94</v>
      </c>
      <c r="C55" s="3" t="s">
        <v>95</v>
      </c>
      <c r="D55" s="6" t="s">
        <v>71</v>
      </c>
      <c r="E55" s="13">
        <v>17405987.370000001</v>
      </c>
      <c r="F55" s="13">
        <v>17405987.370000001</v>
      </c>
      <c r="G55" s="14">
        <f t="shared" si="5"/>
        <v>1</v>
      </c>
      <c r="H55" s="13">
        <f t="shared" si="6"/>
        <v>17405987.370000001</v>
      </c>
      <c r="I55" s="14">
        <f t="shared" si="7"/>
        <v>0</v>
      </c>
      <c r="J55" s="13">
        <v>0</v>
      </c>
      <c r="K55" s="13"/>
      <c r="L55" s="1"/>
      <c r="M55" s="1"/>
      <c r="N55" s="1"/>
      <c r="O55" s="2"/>
      <c r="P55" s="1"/>
    </row>
    <row r="56" spans="1:16" x14ac:dyDescent="0.2">
      <c r="B56" s="3" t="s">
        <v>98</v>
      </c>
      <c r="C56" s="3" t="s">
        <v>97</v>
      </c>
      <c r="D56" s="6" t="s">
        <v>21</v>
      </c>
      <c r="E56" s="13">
        <v>469202.32</v>
      </c>
      <c r="F56" s="13">
        <v>469202.32</v>
      </c>
      <c r="G56" s="14">
        <f t="shared" si="5"/>
        <v>1</v>
      </c>
      <c r="H56" s="13">
        <f t="shared" si="6"/>
        <v>469202.32</v>
      </c>
      <c r="I56" s="14">
        <f t="shared" si="7"/>
        <v>0</v>
      </c>
      <c r="J56" s="13">
        <v>0</v>
      </c>
      <c r="K56" s="13"/>
      <c r="L56" s="1"/>
      <c r="M56" s="1"/>
      <c r="N56" s="1"/>
      <c r="O56" s="2"/>
      <c r="P56" s="1"/>
    </row>
    <row r="57" spans="1:16" ht="24" x14ac:dyDescent="0.2">
      <c r="A57" s="1"/>
      <c r="B57" s="3" t="s">
        <v>140</v>
      </c>
      <c r="C57" s="11" t="s">
        <v>293</v>
      </c>
      <c r="D57" s="6" t="s">
        <v>21</v>
      </c>
      <c r="E57" s="13">
        <v>3493028.88</v>
      </c>
      <c r="F57" s="13">
        <v>3493028.88</v>
      </c>
      <c r="G57" s="14">
        <f t="shared" ref="G57" si="8">H57/F57</f>
        <v>0</v>
      </c>
      <c r="H57" s="13">
        <f t="shared" ref="H57" si="9">F57-J57</f>
        <v>0</v>
      </c>
      <c r="I57" s="14">
        <f t="shared" ref="I57" si="10">100%-G57</f>
        <v>1</v>
      </c>
      <c r="J57" s="13">
        <v>3493028.88</v>
      </c>
      <c r="K57" s="13"/>
      <c r="L57" s="1"/>
      <c r="M57" s="1"/>
      <c r="N57" s="1"/>
      <c r="O57" s="2"/>
      <c r="P57" s="1"/>
    </row>
    <row r="58" spans="1:16" x14ac:dyDescent="0.2">
      <c r="B58" s="3" t="s">
        <v>152</v>
      </c>
      <c r="C58" s="3" t="s">
        <v>296</v>
      </c>
      <c r="D58" s="6" t="s">
        <v>71</v>
      </c>
      <c r="E58" s="13">
        <v>27382977.579999998</v>
      </c>
      <c r="F58" s="13">
        <v>27382977.579999998</v>
      </c>
      <c r="G58" s="14">
        <f t="shared" si="5"/>
        <v>0</v>
      </c>
      <c r="H58" s="13">
        <f t="shared" si="6"/>
        <v>0</v>
      </c>
      <c r="I58" s="14">
        <f t="shared" si="7"/>
        <v>1</v>
      </c>
      <c r="J58" s="13">
        <v>27382977.579999998</v>
      </c>
      <c r="K58" s="13"/>
      <c r="L58" s="1"/>
      <c r="M58" s="1"/>
      <c r="N58" s="1"/>
      <c r="O58" s="2"/>
      <c r="P58" s="1"/>
    </row>
    <row r="59" spans="1:16" ht="24" x14ac:dyDescent="0.2">
      <c r="B59" s="3" t="s">
        <v>157</v>
      </c>
      <c r="C59" s="11" t="s">
        <v>304</v>
      </c>
      <c r="D59" s="6" t="s">
        <v>71</v>
      </c>
      <c r="E59" s="13">
        <v>1893806.39</v>
      </c>
      <c r="F59" s="13">
        <v>1893806.39</v>
      </c>
      <c r="G59" s="14">
        <f t="shared" si="5"/>
        <v>0</v>
      </c>
      <c r="H59" s="13">
        <f t="shared" si="6"/>
        <v>0</v>
      </c>
      <c r="I59" s="14">
        <f t="shared" si="7"/>
        <v>1</v>
      </c>
      <c r="J59" s="13">
        <v>1893806.39</v>
      </c>
      <c r="K59" s="13"/>
      <c r="L59" s="1"/>
      <c r="M59" s="1"/>
      <c r="N59" s="1"/>
      <c r="O59" s="2"/>
      <c r="P59" s="1"/>
    </row>
    <row r="60" spans="1:16" x14ac:dyDescent="0.2">
      <c r="B60" s="3" t="s">
        <v>203</v>
      </c>
      <c r="C60" s="3" t="s">
        <v>204</v>
      </c>
      <c r="D60" s="6" t="s">
        <v>21</v>
      </c>
      <c r="E60" s="13">
        <v>216857.58</v>
      </c>
      <c r="F60" s="13">
        <v>216857.58</v>
      </c>
      <c r="G60" s="14">
        <f t="shared" si="5"/>
        <v>1</v>
      </c>
      <c r="H60" s="13">
        <f t="shared" si="6"/>
        <v>216857.58</v>
      </c>
      <c r="I60" s="14">
        <f t="shared" si="7"/>
        <v>0</v>
      </c>
      <c r="J60" s="13">
        <v>0</v>
      </c>
      <c r="K60" s="13"/>
      <c r="L60" s="1"/>
      <c r="M60" s="1"/>
      <c r="N60" s="1"/>
      <c r="O60" s="2"/>
      <c r="P60" s="1"/>
    </row>
    <row r="61" spans="1:16" x14ac:dyDescent="0.25">
      <c r="B61" s="47" t="s">
        <v>231</v>
      </c>
      <c r="C61" s="48"/>
      <c r="D61" s="49"/>
      <c r="E61" s="5">
        <f>SUM(E50:E60)</f>
        <v>109802330.58999999</v>
      </c>
      <c r="F61" s="5">
        <f>SUM(F50:F60)</f>
        <v>109802330.58999999</v>
      </c>
      <c r="G61" s="17">
        <f t="shared" ref="G61" si="11">H61/F61</f>
        <v>0.70155630874209851</v>
      </c>
      <c r="H61" s="5">
        <f>SUM(H50:H60)</f>
        <v>77032517.739999995</v>
      </c>
      <c r="I61" s="17">
        <f t="shared" ref="I61" si="12">100%-G61</f>
        <v>0.29844369125790149</v>
      </c>
      <c r="J61" s="5">
        <f>SUM(J50:J60)</f>
        <v>32769812.849999998</v>
      </c>
      <c r="K61" s="5"/>
    </row>
    <row r="62" spans="1:16" x14ac:dyDescent="0.2">
      <c r="L62" s="1"/>
      <c r="M62" s="1"/>
      <c r="N62" s="1"/>
      <c r="O62" s="2"/>
      <c r="P62" s="1"/>
    </row>
    <row r="66" spans="4:11" x14ac:dyDescent="0.25">
      <c r="D66" s="50" t="s">
        <v>232</v>
      </c>
      <c r="E66" s="50"/>
      <c r="F66" s="50"/>
      <c r="G66" s="50"/>
      <c r="H66" s="50"/>
      <c r="I66" s="50"/>
      <c r="J66" s="50"/>
    </row>
    <row r="67" spans="4:11" x14ac:dyDescent="0.25">
      <c r="D67" s="51" t="s">
        <v>233</v>
      </c>
      <c r="E67" s="52"/>
      <c r="F67" s="20" t="s">
        <v>234</v>
      </c>
      <c r="G67" s="20" t="s">
        <v>235</v>
      </c>
      <c r="H67" s="53" t="s">
        <v>236</v>
      </c>
      <c r="I67" s="53"/>
      <c r="J67" s="53"/>
      <c r="K67" s="30"/>
    </row>
    <row r="68" spans="4:11" x14ac:dyDescent="0.25">
      <c r="D68" s="61" t="s">
        <v>237</v>
      </c>
      <c r="E68" s="61"/>
      <c r="F68" s="21">
        <f>F46</f>
        <v>452362024.10981333</v>
      </c>
      <c r="G68" s="21">
        <f>H46</f>
        <v>378988077.15818185</v>
      </c>
      <c r="H68" s="22">
        <f>G68/F68</f>
        <v>0.83779817261181155</v>
      </c>
      <c r="I68" s="62" t="s">
        <v>238</v>
      </c>
      <c r="J68" s="62"/>
      <c r="K68" s="21"/>
    </row>
    <row r="69" spans="4:11" x14ac:dyDescent="0.25">
      <c r="D69" s="63" t="s">
        <v>239</v>
      </c>
      <c r="E69" s="63"/>
      <c r="F69" s="23">
        <f>F61</f>
        <v>109802330.58999999</v>
      </c>
      <c r="G69" s="23">
        <f>H61</f>
        <v>77032517.739999995</v>
      </c>
      <c r="H69" s="24">
        <f>G69/F69</f>
        <v>0.70155630874209851</v>
      </c>
      <c r="I69" s="64" t="s">
        <v>240</v>
      </c>
      <c r="J69" s="64"/>
      <c r="K69" s="23"/>
    </row>
    <row r="70" spans="4:11" x14ac:dyDescent="0.25">
      <c r="D70" s="65" t="s">
        <v>241</v>
      </c>
      <c r="E70" s="65"/>
      <c r="F70" s="25">
        <f>F68+F69</f>
        <v>562164354.69981337</v>
      </c>
      <c r="G70" s="25">
        <f>G68+G69</f>
        <v>456020594.89818186</v>
      </c>
      <c r="H70" s="26">
        <f>G70/F70</f>
        <v>0.8111873175268991</v>
      </c>
      <c r="I70" s="66" t="s">
        <v>242</v>
      </c>
      <c r="J70" s="66"/>
      <c r="K70" s="25"/>
    </row>
    <row r="71" spans="4:11" x14ac:dyDescent="0.25">
      <c r="D71"/>
      <c r="E71"/>
      <c r="F71"/>
      <c r="G71"/>
      <c r="H71"/>
      <c r="I71"/>
      <c r="J71"/>
      <c r="K71"/>
    </row>
    <row r="72" spans="4:11" x14ac:dyDescent="0.25">
      <c r="D72" s="57" t="s">
        <v>243</v>
      </c>
      <c r="E72" s="57"/>
      <c r="F72" s="57"/>
      <c r="G72" s="57"/>
      <c r="H72" s="57"/>
      <c r="I72" s="57"/>
      <c r="J72" s="57"/>
    </row>
    <row r="73" spans="4:11" x14ac:dyDescent="0.25">
      <c r="D73" s="58" t="s">
        <v>233</v>
      </c>
      <c r="E73" s="59"/>
      <c r="F73" s="27" t="s">
        <v>244</v>
      </c>
      <c r="G73" s="27" t="s">
        <v>235</v>
      </c>
      <c r="H73" s="60" t="s">
        <v>236</v>
      </c>
      <c r="I73" s="60"/>
      <c r="J73" s="60"/>
      <c r="K73" s="31"/>
    </row>
    <row r="74" spans="4:11" x14ac:dyDescent="0.25">
      <c r="D74" s="54" t="s">
        <v>237</v>
      </c>
      <c r="E74" s="54"/>
      <c r="F74" s="28">
        <f>E46</f>
        <v>463432372.54981333</v>
      </c>
      <c r="G74" s="28">
        <f>G68</f>
        <v>378988077.15818185</v>
      </c>
      <c r="H74" s="29">
        <f>G74/F74</f>
        <v>0.81778507416946844</v>
      </c>
      <c r="I74" s="55" t="s">
        <v>238</v>
      </c>
      <c r="J74" s="55"/>
      <c r="K74" s="28"/>
    </row>
    <row r="75" spans="4:11" x14ac:dyDescent="0.25">
      <c r="D75" s="54" t="s">
        <v>239</v>
      </c>
      <c r="E75" s="54"/>
      <c r="F75" s="28">
        <f>E61</f>
        <v>109802330.58999999</v>
      </c>
      <c r="G75" s="28">
        <f>G69</f>
        <v>77032517.739999995</v>
      </c>
      <c r="H75" s="29">
        <f>G75/F75</f>
        <v>0.70155630874209851</v>
      </c>
      <c r="I75" s="55" t="s">
        <v>240</v>
      </c>
      <c r="J75" s="55"/>
      <c r="K75" s="28"/>
    </row>
    <row r="76" spans="4:11" x14ac:dyDescent="0.25">
      <c r="D76" s="54" t="s">
        <v>241</v>
      </c>
      <c r="E76" s="54"/>
      <c r="F76" s="28">
        <f>F74+F75</f>
        <v>573234703.1398133</v>
      </c>
      <c r="G76" s="28">
        <f>G74+G75</f>
        <v>456020594.89818186</v>
      </c>
      <c r="H76" s="29">
        <f>G76/F76</f>
        <v>0.7955216116546896</v>
      </c>
      <c r="I76" s="55" t="s">
        <v>242</v>
      </c>
      <c r="J76" s="55"/>
      <c r="K76" s="28"/>
    </row>
  </sheetData>
  <sheetProtection algorithmName="SHA-512" hashValue="8q8jWNZqIXaB1BzsStEUneebYNPkjs9COYHKKI3vhQOu8LHl21/O/SsXWE4hcyfCyXPUDf7i/1kp3kzUOy/QRQ==" saltValue="wgFOEFcSFHO/DNnizqxFfw==" spinCount="100000" sheet="1" objects="1" scenarios="1"/>
  <mergeCells count="37">
    <mergeCell ref="D75:E75"/>
    <mergeCell ref="I75:J75"/>
    <mergeCell ref="D76:E76"/>
    <mergeCell ref="I76:J76"/>
    <mergeCell ref="B1:K1"/>
    <mergeCell ref="D72:J72"/>
    <mergeCell ref="D73:E73"/>
    <mergeCell ref="H73:J73"/>
    <mergeCell ref="D74:E74"/>
    <mergeCell ref="I74:J74"/>
    <mergeCell ref="D68:E68"/>
    <mergeCell ref="I68:J68"/>
    <mergeCell ref="D69:E69"/>
    <mergeCell ref="I69:J69"/>
    <mergeCell ref="D70:E70"/>
    <mergeCell ref="I70:J70"/>
    <mergeCell ref="I48:J48"/>
    <mergeCell ref="B61:D61"/>
    <mergeCell ref="D66:J66"/>
    <mergeCell ref="D67:E67"/>
    <mergeCell ref="H67:J67"/>
    <mergeCell ref="K2:K3"/>
    <mergeCell ref="K48:K49"/>
    <mergeCell ref="I2:J2"/>
    <mergeCell ref="B2:B3"/>
    <mergeCell ref="C2:C3"/>
    <mergeCell ref="D2:D3"/>
    <mergeCell ref="E2:E3"/>
    <mergeCell ref="F2:F3"/>
    <mergeCell ref="G2:H2"/>
    <mergeCell ref="B46:D46"/>
    <mergeCell ref="B48:B49"/>
    <mergeCell ref="C48:C49"/>
    <mergeCell ref="D48:D49"/>
    <mergeCell ref="E48:E49"/>
    <mergeCell ref="F48:F49"/>
    <mergeCell ref="G48:H4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J55"/>
  <sheetViews>
    <sheetView zoomScale="85" zoomScaleNormal="85" workbookViewId="0">
      <pane xSplit="5" ySplit="2" topLeftCell="P3" activePane="bottomRight" state="frozen"/>
      <selection pane="topRight" activeCell="F1" sqref="F1"/>
      <selection pane="bottomLeft" activeCell="A3" sqref="A3"/>
      <selection pane="bottomRight" activeCell="X20" sqref="X20"/>
    </sheetView>
  </sheetViews>
  <sheetFormatPr defaultRowHeight="12.75" x14ac:dyDescent="0.25"/>
  <cols>
    <col min="1" max="2" width="9.140625" style="32"/>
    <col min="3" max="3" width="40.42578125" style="33" customWidth="1"/>
    <col min="4" max="4" width="9.140625" style="32" customWidth="1"/>
    <col min="5" max="5" width="12.7109375" style="34" bestFit="1" customWidth="1"/>
    <col min="6" max="7" width="12.28515625" style="34" customWidth="1"/>
    <col min="8" max="8" width="11.28515625" style="34" customWidth="1"/>
    <col min="9" max="9" width="12.28515625" style="34" customWidth="1"/>
    <col min="10" max="10" width="11.28515625" style="34" customWidth="1"/>
    <col min="11" max="13" width="12.28515625" style="34" customWidth="1"/>
    <col min="14" max="14" width="11.28515625" style="34" customWidth="1"/>
    <col min="15" max="17" width="12.28515625" style="34" customWidth="1"/>
    <col min="18" max="21" width="11.28515625" style="34" customWidth="1"/>
    <col min="22" max="22" width="9.28515625" style="34" customWidth="1"/>
    <col min="23" max="29" width="11.28515625" style="34" customWidth="1"/>
    <col min="30" max="30" width="11.7109375" style="34" customWidth="1"/>
    <col min="31" max="31" width="9.140625" style="32"/>
    <col min="32" max="32" width="19.85546875" style="32" bestFit="1" customWidth="1"/>
    <col min="33" max="33" width="19.140625" style="34" bestFit="1" customWidth="1"/>
    <col min="34" max="34" width="25" style="32" bestFit="1" customWidth="1"/>
    <col min="35" max="35" width="24.42578125" style="32" customWidth="1"/>
    <col min="36" max="16384" width="9.140625" style="32"/>
  </cols>
  <sheetData>
    <row r="2" spans="2:36" s="35" customFormat="1" x14ac:dyDescent="0.25">
      <c r="B2" s="39"/>
      <c r="C2" s="40"/>
      <c r="D2" s="39"/>
      <c r="E2" s="41" t="s">
        <v>231</v>
      </c>
      <c r="F2" s="41" t="s">
        <v>245</v>
      </c>
      <c r="G2" s="41" t="s">
        <v>246</v>
      </c>
      <c r="H2" s="41" t="s">
        <v>247</v>
      </c>
      <c r="I2" s="41" t="s">
        <v>248</v>
      </c>
      <c r="J2" s="41" t="s">
        <v>249</v>
      </c>
      <c r="K2" s="41" t="s">
        <v>250</v>
      </c>
      <c r="L2" s="41" t="s">
        <v>251</v>
      </c>
      <c r="M2" s="41" t="s">
        <v>252</v>
      </c>
      <c r="N2" s="41" t="s">
        <v>253</v>
      </c>
      <c r="O2" s="41" t="s">
        <v>254</v>
      </c>
      <c r="P2" s="41" t="s">
        <v>255</v>
      </c>
      <c r="Q2" s="41" t="s">
        <v>256</v>
      </c>
      <c r="R2" s="41" t="s">
        <v>257</v>
      </c>
      <c r="S2" s="41" t="s">
        <v>258</v>
      </c>
      <c r="T2" s="41" t="s">
        <v>259</v>
      </c>
      <c r="U2" s="41" t="s">
        <v>260</v>
      </c>
      <c r="V2" s="41" t="s">
        <v>261</v>
      </c>
      <c r="W2" s="41" t="s">
        <v>262</v>
      </c>
      <c r="X2" s="41" t="s">
        <v>263</v>
      </c>
      <c r="Y2" s="41" t="s">
        <v>264</v>
      </c>
      <c r="Z2" s="41" t="s">
        <v>265</v>
      </c>
      <c r="AA2" s="41" t="s">
        <v>266</v>
      </c>
      <c r="AB2" s="41" t="s">
        <v>267</v>
      </c>
      <c r="AC2" s="41" t="s">
        <v>268</v>
      </c>
      <c r="AD2" s="41" t="s">
        <v>269</v>
      </c>
      <c r="AF2" s="39" t="s">
        <v>270</v>
      </c>
      <c r="AG2" s="41" t="s">
        <v>271</v>
      </c>
      <c r="AH2" s="39" t="s">
        <v>272</v>
      </c>
      <c r="AI2" s="39" t="s">
        <v>273</v>
      </c>
    </row>
    <row r="3" spans="2:36" ht="25.5" x14ac:dyDescent="0.25">
      <c r="B3" s="36" t="s">
        <v>4</v>
      </c>
      <c r="C3" s="37" t="s">
        <v>5</v>
      </c>
      <c r="D3" s="36" t="s">
        <v>6</v>
      </c>
      <c r="E3" s="38">
        <v>1703130.53</v>
      </c>
      <c r="F3" s="38">
        <v>0</v>
      </c>
      <c r="G3" s="38">
        <v>1298637.03</v>
      </c>
      <c r="H3" s="38">
        <v>404493.5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F3" s="38">
        <f>SUM(F3:Q3)</f>
        <v>1703130.53</v>
      </c>
      <c r="AG3" s="38"/>
      <c r="AH3" s="38">
        <f>SUM(R3:AD3)</f>
        <v>0</v>
      </c>
      <c r="AI3" s="38">
        <f>AG3+AH3</f>
        <v>0</v>
      </c>
    </row>
    <row r="4" spans="2:36" ht="25.5" x14ac:dyDescent="0.25">
      <c r="B4" s="36" t="s">
        <v>11</v>
      </c>
      <c r="C4" s="37" t="s">
        <v>12</v>
      </c>
      <c r="D4" s="36" t="s">
        <v>6</v>
      </c>
      <c r="E4" s="38">
        <v>23377648.98</v>
      </c>
      <c r="F4" s="38">
        <v>0</v>
      </c>
      <c r="G4" s="38">
        <v>0</v>
      </c>
      <c r="H4" s="38">
        <v>4456993.38</v>
      </c>
      <c r="I4" s="38">
        <v>3628585.67</v>
      </c>
      <c r="J4" s="38">
        <v>6934776.1100000003</v>
      </c>
      <c r="K4" s="38">
        <v>8357293.8200000003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F4" s="38">
        <f t="shared" ref="AF4:AF53" si="0">SUM(F4:Q4)</f>
        <v>23377648.98</v>
      </c>
      <c r="AG4" s="38"/>
      <c r="AH4" s="38">
        <f t="shared" ref="AH4:AH53" si="1">SUM(R4:AD4)</f>
        <v>0</v>
      </c>
      <c r="AI4" s="38">
        <f t="shared" ref="AI4:AI53" si="2">AG4+AH4</f>
        <v>0</v>
      </c>
    </row>
    <row r="5" spans="2:36" s="42" customFormat="1" x14ac:dyDescent="0.25">
      <c r="B5" s="43" t="s">
        <v>13</v>
      </c>
      <c r="C5" s="44" t="s">
        <v>14</v>
      </c>
      <c r="D5" s="43" t="s">
        <v>6</v>
      </c>
      <c r="E5" s="45">
        <v>68542330.810000002</v>
      </c>
      <c r="F5" s="45">
        <v>0</v>
      </c>
      <c r="G5" s="45">
        <v>0</v>
      </c>
      <c r="H5" s="45">
        <v>0</v>
      </c>
      <c r="I5" s="45">
        <v>1165434.8600000001</v>
      </c>
      <c r="J5" s="45">
        <v>2274489.04</v>
      </c>
      <c r="K5" s="45">
        <v>16402205.43</v>
      </c>
      <c r="L5" s="45">
        <v>11473847.949999999</v>
      </c>
      <c r="M5" s="45">
        <v>0</v>
      </c>
      <c r="N5" s="45">
        <v>94531.12</v>
      </c>
      <c r="O5" s="45">
        <v>0</v>
      </c>
      <c r="P5" s="45">
        <v>0</v>
      </c>
      <c r="Q5" s="45">
        <v>37131822.409999996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F5" s="45">
        <f t="shared" si="0"/>
        <v>68542330.810000002</v>
      </c>
      <c r="AG5" s="45">
        <v>37131822.409999996</v>
      </c>
      <c r="AH5" s="45">
        <f t="shared" si="1"/>
        <v>0</v>
      </c>
      <c r="AI5" s="45">
        <f t="shared" si="2"/>
        <v>37131822.409999996</v>
      </c>
    </row>
    <row r="6" spans="2:36" x14ac:dyDescent="0.25">
      <c r="B6" s="36" t="s">
        <v>17</v>
      </c>
      <c r="C6" s="37" t="s">
        <v>18</v>
      </c>
      <c r="D6" s="36" t="s">
        <v>6</v>
      </c>
      <c r="E6" s="38">
        <v>7747174.7000000002</v>
      </c>
      <c r="F6" s="38">
        <v>0</v>
      </c>
      <c r="G6" s="38">
        <v>0</v>
      </c>
      <c r="H6" s="38">
        <v>0</v>
      </c>
      <c r="I6" s="38">
        <v>587090.57999999996</v>
      </c>
      <c r="J6" s="38">
        <v>2360467.4300000002</v>
      </c>
      <c r="K6" s="38">
        <v>4786301.2300000004</v>
      </c>
      <c r="L6" s="38">
        <v>13315.46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F6" s="38">
        <f t="shared" si="0"/>
        <v>7747174.7000000002</v>
      </c>
      <c r="AG6" s="38"/>
      <c r="AH6" s="38">
        <f t="shared" si="1"/>
        <v>0</v>
      </c>
      <c r="AI6" s="38">
        <f t="shared" si="2"/>
        <v>0</v>
      </c>
    </row>
    <row r="7" spans="2:36" s="42" customFormat="1" x14ac:dyDescent="0.25">
      <c r="B7" s="43" t="s">
        <v>19</v>
      </c>
      <c r="C7" s="44" t="s">
        <v>20</v>
      </c>
      <c r="D7" s="43" t="s">
        <v>21</v>
      </c>
      <c r="E7" s="45">
        <v>914161.98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731329.58</v>
      </c>
      <c r="Q7" s="45">
        <v>182832.4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F7" s="45">
        <f t="shared" si="0"/>
        <v>914161.98</v>
      </c>
      <c r="AG7" s="45">
        <v>0</v>
      </c>
      <c r="AH7" s="45">
        <f t="shared" si="1"/>
        <v>0</v>
      </c>
      <c r="AI7" s="45">
        <f t="shared" si="2"/>
        <v>0</v>
      </c>
    </row>
    <row r="8" spans="2:36" x14ac:dyDescent="0.25">
      <c r="B8" s="36" t="s">
        <v>24</v>
      </c>
      <c r="C8" s="37" t="s">
        <v>25</v>
      </c>
      <c r="D8" s="36" t="s">
        <v>6</v>
      </c>
      <c r="E8" s="38">
        <v>4534071.6400000006</v>
      </c>
      <c r="F8" s="38">
        <v>0</v>
      </c>
      <c r="G8" s="38">
        <v>0</v>
      </c>
      <c r="H8" s="38">
        <v>498747.88</v>
      </c>
      <c r="I8" s="38">
        <v>1224199.33</v>
      </c>
      <c r="J8" s="38">
        <v>544088.6</v>
      </c>
      <c r="K8" s="38">
        <v>334173.90999999997</v>
      </c>
      <c r="L8" s="38">
        <v>1932861.92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F8" s="38">
        <f t="shared" si="0"/>
        <v>4534071.6400000006</v>
      </c>
      <c r="AG8" s="38"/>
      <c r="AH8" s="38">
        <f t="shared" si="1"/>
        <v>0</v>
      </c>
      <c r="AI8" s="38">
        <f t="shared" si="2"/>
        <v>0</v>
      </c>
    </row>
    <row r="9" spans="2:36" x14ac:dyDescent="0.25">
      <c r="B9" s="36" t="s">
        <v>26</v>
      </c>
      <c r="C9" s="37" t="s">
        <v>27</v>
      </c>
      <c r="D9" s="36" t="s">
        <v>6</v>
      </c>
      <c r="E9" s="38">
        <v>3079746.78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3079746.78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F9" s="38">
        <f t="shared" si="0"/>
        <v>3079746.78</v>
      </c>
      <c r="AG9" s="38"/>
      <c r="AH9" s="38">
        <f t="shared" si="1"/>
        <v>0</v>
      </c>
      <c r="AI9" s="38">
        <f t="shared" si="2"/>
        <v>0</v>
      </c>
    </row>
    <row r="10" spans="2:36" x14ac:dyDescent="0.25">
      <c r="B10" s="36" t="s">
        <v>36</v>
      </c>
      <c r="C10" s="37" t="s">
        <v>37</v>
      </c>
      <c r="D10" s="36" t="s">
        <v>6</v>
      </c>
      <c r="E10" s="38">
        <v>12454141.98</v>
      </c>
      <c r="F10" s="38">
        <v>0</v>
      </c>
      <c r="G10" s="38">
        <v>0</v>
      </c>
      <c r="H10" s="38">
        <v>0</v>
      </c>
      <c r="I10" s="38">
        <v>0</v>
      </c>
      <c r="J10" s="38">
        <v>4981656.79</v>
      </c>
      <c r="K10" s="38">
        <v>3321104.53</v>
      </c>
      <c r="L10" s="38">
        <v>2158717.94</v>
      </c>
      <c r="M10" s="38">
        <v>1702066.07</v>
      </c>
      <c r="N10" s="38">
        <v>83023.460000000006</v>
      </c>
      <c r="O10" s="38">
        <v>207573.19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F10" s="38">
        <f t="shared" si="0"/>
        <v>12454141.98</v>
      </c>
      <c r="AG10" s="38"/>
      <c r="AH10" s="38">
        <f t="shared" si="1"/>
        <v>0</v>
      </c>
      <c r="AI10" s="38">
        <f t="shared" si="2"/>
        <v>0</v>
      </c>
    </row>
    <row r="11" spans="2:36" s="42" customFormat="1" x14ac:dyDescent="0.25">
      <c r="B11" s="43" t="s">
        <v>40</v>
      </c>
      <c r="C11" s="44" t="s">
        <v>41</v>
      </c>
      <c r="D11" s="43" t="s">
        <v>6</v>
      </c>
      <c r="E11" s="45">
        <v>27675871.099999998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3431808.02</v>
      </c>
      <c r="M11" s="45">
        <v>2103366.2000000002</v>
      </c>
      <c r="N11" s="45">
        <v>0</v>
      </c>
      <c r="O11" s="45">
        <v>0</v>
      </c>
      <c r="P11" s="45">
        <v>0</v>
      </c>
      <c r="Q11" s="45">
        <v>11070348.439999999</v>
      </c>
      <c r="R11" s="45">
        <v>5535174.2199999997</v>
      </c>
      <c r="S11" s="45">
        <v>5535174.2199999997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F11" s="45">
        <f t="shared" si="0"/>
        <v>16605522.66</v>
      </c>
      <c r="AG11" s="45">
        <v>11070348.439999999</v>
      </c>
      <c r="AH11" s="45">
        <f t="shared" si="1"/>
        <v>11070348.439999999</v>
      </c>
      <c r="AI11" s="45">
        <f t="shared" si="2"/>
        <v>22140696.879999999</v>
      </c>
      <c r="AJ11" s="42" t="s">
        <v>274</v>
      </c>
    </row>
    <row r="12" spans="2:36" s="42" customFormat="1" x14ac:dyDescent="0.25">
      <c r="B12" s="43" t="s">
        <v>44</v>
      </c>
      <c r="C12" s="44" t="s">
        <v>45</v>
      </c>
      <c r="D12" s="43" t="s">
        <v>6</v>
      </c>
      <c r="E12" s="45">
        <v>2554695.7916315477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2554695.7916315477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F12" s="45">
        <f t="shared" si="0"/>
        <v>2554695.7916315477</v>
      </c>
      <c r="AG12" s="45">
        <v>2554695.7916315501</v>
      </c>
      <c r="AH12" s="45">
        <f t="shared" si="1"/>
        <v>0</v>
      </c>
      <c r="AI12" s="45">
        <f t="shared" si="2"/>
        <v>2554695.7916315501</v>
      </c>
    </row>
    <row r="13" spans="2:36" x14ac:dyDescent="0.25">
      <c r="B13" s="36" t="s">
        <v>52</v>
      </c>
      <c r="C13" s="37" t="s">
        <v>53</v>
      </c>
      <c r="D13" s="36" t="s">
        <v>6</v>
      </c>
      <c r="E13" s="38">
        <v>39079607.310000002</v>
      </c>
      <c r="F13" s="38">
        <v>0</v>
      </c>
      <c r="G13" s="38">
        <v>2104436.85</v>
      </c>
      <c r="H13" s="38">
        <v>631135.66</v>
      </c>
      <c r="I13" s="38">
        <v>7749994.1600000001</v>
      </c>
      <c r="J13" s="38">
        <v>9609167.4100000001</v>
      </c>
      <c r="K13" s="38">
        <v>17843748.699999999</v>
      </c>
      <c r="L13" s="38">
        <v>1141124.53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F13" s="38">
        <f t="shared" si="0"/>
        <v>39079607.310000002</v>
      </c>
      <c r="AG13" s="38"/>
      <c r="AH13" s="38">
        <f t="shared" si="1"/>
        <v>0</v>
      </c>
      <c r="AI13" s="38">
        <f t="shared" si="2"/>
        <v>0</v>
      </c>
    </row>
    <row r="14" spans="2:36" s="42" customFormat="1" x14ac:dyDescent="0.25">
      <c r="B14" s="43" t="s">
        <v>58</v>
      </c>
      <c r="C14" s="44" t="s">
        <v>57</v>
      </c>
      <c r="D14" s="43" t="s">
        <v>6</v>
      </c>
      <c r="E14" s="45">
        <v>42946057.390000001</v>
      </c>
      <c r="F14" s="45">
        <v>0</v>
      </c>
      <c r="G14" s="45">
        <v>0</v>
      </c>
      <c r="H14" s="45">
        <v>0</v>
      </c>
      <c r="I14" s="45">
        <v>5160101.1100000003</v>
      </c>
      <c r="J14" s="45">
        <v>4060417.41</v>
      </c>
      <c r="K14" s="45">
        <v>2046853.41</v>
      </c>
      <c r="L14" s="45">
        <v>10341743.02</v>
      </c>
      <c r="M14" s="45">
        <v>12945807.779999999</v>
      </c>
      <c r="N14" s="45">
        <v>0</v>
      </c>
      <c r="O14" s="45">
        <v>0</v>
      </c>
      <c r="P14" s="45">
        <v>0</v>
      </c>
      <c r="Q14" s="45">
        <v>8391134.6600000001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F14" s="45">
        <f t="shared" si="0"/>
        <v>42946057.390000001</v>
      </c>
      <c r="AG14" s="45">
        <v>8391134.6600000001</v>
      </c>
      <c r="AH14" s="45">
        <f t="shared" si="1"/>
        <v>0</v>
      </c>
      <c r="AI14" s="45">
        <f t="shared" si="2"/>
        <v>8391134.6600000001</v>
      </c>
    </row>
    <row r="15" spans="2:36" s="42" customFormat="1" x14ac:dyDescent="0.25">
      <c r="B15" s="43" t="s">
        <v>61</v>
      </c>
      <c r="C15" s="44" t="s">
        <v>62</v>
      </c>
      <c r="D15" s="43" t="s">
        <v>6</v>
      </c>
      <c r="E15" s="45">
        <v>12076598.32</v>
      </c>
      <c r="F15" s="45">
        <v>0</v>
      </c>
      <c r="G15" s="45">
        <v>0</v>
      </c>
      <c r="H15" s="45">
        <v>0</v>
      </c>
      <c r="I15" s="45">
        <v>1055997.71</v>
      </c>
      <c r="J15" s="45">
        <v>478937.94</v>
      </c>
      <c r="K15" s="45">
        <v>1494824.12</v>
      </c>
      <c r="L15" s="45">
        <v>2209587.5</v>
      </c>
      <c r="M15" s="45">
        <v>1147913.76</v>
      </c>
      <c r="N15" s="45">
        <v>492389.01</v>
      </c>
      <c r="O15" s="45">
        <v>0</v>
      </c>
      <c r="P15" s="45">
        <v>0</v>
      </c>
      <c r="Q15" s="45">
        <v>5196948.28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F15" s="45">
        <f t="shared" si="0"/>
        <v>12076598.32</v>
      </c>
      <c r="AG15" s="45">
        <v>5196948.28</v>
      </c>
      <c r="AH15" s="45">
        <f t="shared" si="1"/>
        <v>0</v>
      </c>
      <c r="AI15" s="45">
        <f t="shared" si="2"/>
        <v>5196948.28</v>
      </c>
    </row>
    <row r="16" spans="2:36" x14ac:dyDescent="0.25">
      <c r="B16" s="36" t="s">
        <v>65</v>
      </c>
      <c r="C16" s="37" t="s">
        <v>66</v>
      </c>
      <c r="D16" s="36" t="s">
        <v>6</v>
      </c>
      <c r="E16" s="38">
        <v>1187933.54</v>
      </c>
      <c r="F16" s="38">
        <v>0</v>
      </c>
      <c r="G16" s="38">
        <v>1015491.57</v>
      </c>
      <c r="H16" s="38">
        <v>172441.97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F16" s="38">
        <f t="shared" si="0"/>
        <v>1187933.54</v>
      </c>
      <c r="AG16" s="38"/>
      <c r="AH16" s="38">
        <f t="shared" si="1"/>
        <v>0</v>
      </c>
      <c r="AI16" s="38">
        <f t="shared" si="2"/>
        <v>0</v>
      </c>
    </row>
    <row r="17" spans="2:35" x14ac:dyDescent="0.25">
      <c r="B17" s="36" t="s">
        <v>67</v>
      </c>
      <c r="C17" s="37" t="s">
        <v>68</v>
      </c>
      <c r="D17" s="36" t="s">
        <v>6</v>
      </c>
      <c r="E17" s="38">
        <v>4898560.9800000004</v>
      </c>
      <c r="F17" s="38">
        <v>0</v>
      </c>
      <c r="G17" s="38">
        <v>0</v>
      </c>
      <c r="H17" s="38">
        <v>0</v>
      </c>
      <c r="I17" s="38">
        <v>0</v>
      </c>
      <c r="J17" s="38">
        <v>734784.15</v>
      </c>
      <c r="K17" s="38">
        <v>4163776.83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F17" s="38">
        <f t="shared" si="0"/>
        <v>4898560.9800000004</v>
      </c>
      <c r="AG17" s="38"/>
      <c r="AH17" s="38">
        <f t="shared" si="1"/>
        <v>0</v>
      </c>
      <c r="AI17" s="38">
        <f t="shared" si="2"/>
        <v>0</v>
      </c>
    </row>
    <row r="18" spans="2:35" x14ac:dyDescent="0.25">
      <c r="B18" s="36" t="s">
        <v>69</v>
      </c>
      <c r="C18" s="37" t="s">
        <v>70</v>
      </c>
      <c r="D18" s="36" t="s">
        <v>71</v>
      </c>
      <c r="E18" s="38">
        <v>13426566.5</v>
      </c>
      <c r="F18" s="38">
        <v>0</v>
      </c>
      <c r="G18" s="38">
        <v>0</v>
      </c>
      <c r="H18" s="38">
        <v>0</v>
      </c>
      <c r="I18" s="38">
        <v>0</v>
      </c>
      <c r="J18" s="38">
        <v>6713283.25</v>
      </c>
      <c r="K18" s="38">
        <v>6713283.25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F18" s="38">
        <f t="shared" si="0"/>
        <v>13426566.5</v>
      </c>
      <c r="AG18" s="38"/>
      <c r="AH18" s="38">
        <f t="shared" si="1"/>
        <v>0</v>
      </c>
      <c r="AI18" s="38">
        <f t="shared" si="2"/>
        <v>0</v>
      </c>
    </row>
    <row r="19" spans="2:35" ht="25.5" x14ac:dyDescent="0.25">
      <c r="B19" s="36" t="s">
        <v>72</v>
      </c>
      <c r="C19" s="37" t="s">
        <v>73</v>
      </c>
      <c r="D19" s="36" t="s">
        <v>74</v>
      </c>
      <c r="E19" s="38">
        <v>8235652.8799999999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8235652.8799999999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F19" s="38">
        <f t="shared" si="0"/>
        <v>8235652.8799999999</v>
      </c>
      <c r="AG19" s="38"/>
      <c r="AH19" s="38">
        <f t="shared" si="1"/>
        <v>0</v>
      </c>
      <c r="AI19" s="38">
        <f t="shared" si="2"/>
        <v>0</v>
      </c>
    </row>
    <row r="20" spans="2:35" ht="25.5" x14ac:dyDescent="0.25">
      <c r="B20" s="36" t="s">
        <v>75</v>
      </c>
      <c r="C20" s="37" t="s">
        <v>79</v>
      </c>
      <c r="D20" s="36" t="s">
        <v>77</v>
      </c>
      <c r="E20" s="38">
        <v>22409097.559999999</v>
      </c>
      <c r="F20" s="38">
        <v>0</v>
      </c>
      <c r="G20" s="38">
        <v>22409097.559999999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F20" s="38">
        <f t="shared" si="0"/>
        <v>22409097.559999999</v>
      </c>
      <c r="AG20" s="38"/>
      <c r="AH20" s="38">
        <f t="shared" si="1"/>
        <v>0</v>
      </c>
      <c r="AI20" s="38">
        <f t="shared" si="2"/>
        <v>0</v>
      </c>
    </row>
    <row r="21" spans="2:35" ht="25.5" x14ac:dyDescent="0.25">
      <c r="B21" s="36" t="s">
        <v>80</v>
      </c>
      <c r="C21" s="37" t="s">
        <v>83</v>
      </c>
      <c r="D21" s="36" t="s">
        <v>21</v>
      </c>
      <c r="E21" s="38">
        <v>13954991.550000001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10466243.66</v>
      </c>
      <c r="P21" s="38">
        <v>3488747.89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F21" s="38">
        <f t="shared" si="0"/>
        <v>13954991.550000001</v>
      </c>
      <c r="AG21" s="38"/>
      <c r="AH21" s="38">
        <f t="shared" si="1"/>
        <v>0</v>
      </c>
      <c r="AI21" s="38">
        <f t="shared" si="2"/>
        <v>0</v>
      </c>
    </row>
    <row r="22" spans="2:35" ht="38.25" x14ac:dyDescent="0.25">
      <c r="B22" s="36" t="s">
        <v>90</v>
      </c>
      <c r="C22" s="37" t="s">
        <v>91</v>
      </c>
      <c r="D22" s="36" t="s">
        <v>6</v>
      </c>
      <c r="E22" s="38">
        <v>41215758.07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4709018.5</v>
      </c>
      <c r="L22" s="38">
        <v>16287752.26</v>
      </c>
      <c r="M22" s="38">
        <v>19640561.600000001</v>
      </c>
      <c r="N22" s="38">
        <v>578425.71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F22" s="38">
        <f t="shared" si="0"/>
        <v>41215758.07</v>
      </c>
      <c r="AG22" s="38"/>
      <c r="AH22" s="38">
        <f t="shared" si="1"/>
        <v>0</v>
      </c>
      <c r="AI22" s="38">
        <f t="shared" si="2"/>
        <v>0</v>
      </c>
    </row>
    <row r="23" spans="2:35" ht="25.5" x14ac:dyDescent="0.25">
      <c r="B23" s="36" t="s">
        <v>94</v>
      </c>
      <c r="C23" s="37" t="s">
        <v>95</v>
      </c>
      <c r="D23" s="36" t="s">
        <v>6</v>
      </c>
      <c r="E23" s="38">
        <v>28312163.789999999</v>
      </c>
      <c r="F23" s="38">
        <v>0</v>
      </c>
      <c r="G23" s="38">
        <v>0</v>
      </c>
      <c r="H23" s="38">
        <v>970670.07999999996</v>
      </c>
      <c r="I23" s="38">
        <v>21004621.719999999</v>
      </c>
      <c r="J23" s="38">
        <v>4883938.5999999996</v>
      </c>
      <c r="K23" s="38">
        <v>1452933.39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F23" s="38">
        <f t="shared" si="0"/>
        <v>28312163.789999999</v>
      </c>
      <c r="AG23" s="38"/>
      <c r="AH23" s="38">
        <f t="shared" si="1"/>
        <v>0</v>
      </c>
      <c r="AI23" s="38">
        <f t="shared" si="2"/>
        <v>0</v>
      </c>
    </row>
    <row r="24" spans="2:35" ht="25.5" x14ac:dyDescent="0.25">
      <c r="B24" s="36" t="s">
        <v>94</v>
      </c>
      <c r="C24" s="37" t="s">
        <v>95</v>
      </c>
      <c r="D24" s="36" t="s">
        <v>71</v>
      </c>
      <c r="E24" s="38">
        <v>17405987.370000001</v>
      </c>
      <c r="F24" s="38">
        <v>0</v>
      </c>
      <c r="G24" s="38">
        <v>0</v>
      </c>
      <c r="H24" s="38">
        <v>0</v>
      </c>
      <c r="I24" s="38">
        <v>0</v>
      </c>
      <c r="J24" s="38">
        <v>856293.69</v>
      </c>
      <c r="K24" s="38">
        <v>11771431.720000001</v>
      </c>
      <c r="L24" s="38">
        <v>4778261.96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F24" s="38">
        <f t="shared" si="0"/>
        <v>17405987.370000001</v>
      </c>
      <c r="AG24" s="38"/>
      <c r="AH24" s="38">
        <f t="shared" si="1"/>
        <v>0</v>
      </c>
      <c r="AI24" s="38">
        <f t="shared" si="2"/>
        <v>0</v>
      </c>
    </row>
    <row r="25" spans="2:35" x14ac:dyDescent="0.25">
      <c r="B25" s="36" t="s">
        <v>98</v>
      </c>
      <c r="C25" s="37" t="s">
        <v>97</v>
      </c>
      <c r="D25" s="36" t="s">
        <v>21</v>
      </c>
      <c r="E25" s="38">
        <v>469202.32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22463.27</v>
      </c>
      <c r="L25" s="38">
        <v>446739.05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F25" s="38">
        <f t="shared" si="0"/>
        <v>469202.32</v>
      </c>
      <c r="AG25" s="38"/>
      <c r="AH25" s="38">
        <f t="shared" si="1"/>
        <v>0</v>
      </c>
      <c r="AI25" s="38">
        <f t="shared" si="2"/>
        <v>0</v>
      </c>
    </row>
    <row r="26" spans="2:35" x14ac:dyDescent="0.25">
      <c r="B26" s="36" t="s">
        <v>103</v>
      </c>
      <c r="C26" s="37" t="s">
        <v>104</v>
      </c>
      <c r="D26" s="36" t="s">
        <v>6</v>
      </c>
      <c r="E26" s="38">
        <v>759600</v>
      </c>
      <c r="F26" s="38">
        <v>759600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F26" s="38">
        <f t="shared" si="0"/>
        <v>759600</v>
      </c>
      <c r="AG26" s="38"/>
      <c r="AH26" s="38">
        <f t="shared" si="1"/>
        <v>0</v>
      </c>
      <c r="AI26" s="38">
        <f t="shared" si="2"/>
        <v>0</v>
      </c>
    </row>
    <row r="27" spans="2:35" x14ac:dyDescent="0.25">
      <c r="B27" s="36" t="s">
        <v>105</v>
      </c>
      <c r="C27" s="37" t="s">
        <v>106</v>
      </c>
      <c r="D27" s="36" t="s">
        <v>6</v>
      </c>
      <c r="E27" s="38">
        <v>720000</v>
      </c>
      <c r="F27" s="38">
        <v>233188.08</v>
      </c>
      <c r="G27" s="38">
        <v>462471.32</v>
      </c>
      <c r="H27" s="38">
        <v>23610.38</v>
      </c>
      <c r="I27" s="38">
        <v>730.22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F27" s="38">
        <f t="shared" si="0"/>
        <v>720000</v>
      </c>
      <c r="AG27" s="38"/>
      <c r="AH27" s="38">
        <f t="shared" si="1"/>
        <v>0</v>
      </c>
      <c r="AI27" s="38">
        <f t="shared" si="2"/>
        <v>0</v>
      </c>
    </row>
    <row r="28" spans="2:35" ht="25.5" x14ac:dyDescent="0.25">
      <c r="B28" s="36" t="s">
        <v>107</v>
      </c>
      <c r="C28" s="37" t="s">
        <v>108</v>
      </c>
      <c r="D28" s="36" t="s">
        <v>6</v>
      </c>
      <c r="E28" s="38">
        <v>9986493.3100000005</v>
      </c>
      <c r="F28" s="38">
        <v>9487168.6400000006</v>
      </c>
      <c r="G28" s="38">
        <v>0</v>
      </c>
      <c r="H28" s="38">
        <v>449392.2</v>
      </c>
      <c r="I28" s="38">
        <v>0</v>
      </c>
      <c r="J28" s="38">
        <v>0</v>
      </c>
      <c r="K28" s="38">
        <v>0</v>
      </c>
      <c r="L28" s="38">
        <v>49932.47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F28" s="38">
        <f t="shared" si="0"/>
        <v>9986493.3100000005</v>
      </c>
      <c r="AG28" s="38"/>
      <c r="AH28" s="38">
        <f t="shared" si="1"/>
        <v>0</v>
      </c>
      <c r="AI28" s="38">
        <f t="shared" si="2"/>
        <v>0</v>
      </c>
    </row>
    <row r="29" spans="2:35" ht="25.5" x14ac:dyDescent="0.25">
      <c r="B29" s="36" t="s">
        <v>120</v>
      </c>
      <c r="C29" s="37" t="s">
        <v>108</v>
      </c>
      <c r="D29" s="36" t="s">
        <v>6</v>
      </c>
      <c r="E29" s="38">
        <v>315804.79999999999</v>
      </c>
      <c r="F29" s="38">
        <v>315804.79999999999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F29" s="38">
        <f t="shared" si="0"/>
        <v>315804.79999999999</v>
      </c>
      <c r="AG29" s="38"/>
      <c r="AH29" s="38">
        <f t="shared" si="1"/>
        <v>0</v>
      </c>
      <c r="AI29" s="38">
        <f t="shared" si="2"/>
        <v>0</v>
      </c>
    </row>
    <row r="30" spans="2:35" x14ac:dyDescent="0.25">
      <c r="B30" s="36" t="s">
        <v>124</v>
      </c>
      <c r="C30" s="37" t="s">
        <v>125</v>
      </c>
      <c r="D30" s="36" t="s">
        <v>6</v>
      </c>
      <c r="E30" s="38">
        <v>466367.44</v>
      </c>
      <c r="F30" s="38">
        <v>0</v>
      </c>
      <c r="G30" s="38">
        <v>0</v>
      </c>
      <c r="H30" s="38">
        <v>466367.44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F30" s="38">
        <f t="shared" si="0"/>
        <v>466367.44</v>
      </c>
      <c r="AG30" s="38"/>
      <c r="AH30" s="38">
        <f t="shared" si="1"/>
        <v>0</v>
      </c>
      <c r="AI30" s="38">
        <f t="shared" si="2"/>
        <v>0</v>
      </c>
    </row>
    <row r="31" spans="2:35" ht="25.5" x14ac:dyDescent="0.25">
      <c r="B31" s="36" t="s">
        <v>126</v>
      </c>
      <c r="C31" s="37" t="s">
        <v>127</v>
      </c>
      <c r="D31" s="36" t="s">
        <v>6</v>
      </c>
      <c r="E31" s="38">
        <v>3793862.27</v>
      </c>
      <c r="F31" s="38">
        <v>0</v>
      </c>
      <c r="G31" s="38">
        <v>0</v>
      </c>
      <c r="H31" s="38">
        <v>0</v>
      </c>
      <c r="I31" s="38">
        <v>75877.25</v>
      </c>
      <c r="J31" s="38">
        <v>3717985.02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F31" s="38">
        <f t="shared" si="0"/>
        <v>3793862.27</v>
      </c>
      <c r="AG31" s="38"/>
      <c r="AH31" s="38">
        <f t="shared" si="1"/>
        <v>0</v>
      </c>
      <c r="AI31" s="38">
        <f t="shared" si="2"/>
        <v>0</v>
      </c>
    </row>
    <row r="32" spans="2:35" ht="25.5" x14ac:dyDescent="0.25">
      <c r="B32" s="36" t="s">
        <v>128</v>
      </c>
      <c r="C32" s="37" t="s">
        <v>129</v>
      </c>
      <c r="D32" s="36" t="s">
        <v>6</v>
      </c>
      <c r="E32" s="38">
        <v>1600196.9</v>
      </c>
      <c r="F32" s="38">
        <v>1600196.9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F32" s="38">
        <f t="shared" si="0"/>
        <v>1600196.9</v>
      </c>
      <c r="AG32" s="38"/>
      <c r="AH32" s="38">
        <f t="shared" si="1"/>
        <v>0</v>
      </c>
      <c r="AI32" s="38">
        <f t="shared" si="2"/>
        <v>0</v>
      </c>
    </row>
    <row r="33" spans="2:35" x14ac:dyDescent="0.25">
      <c r="B33" s="36" t="s">
        <v>130</v>
      </c>
      <c r="C33" s="37" t="s">
        <v>131</v>
      </c>
      <c r="D33" s="36" t="s">
        <v>6</v>
      </c>
      <c r="E33" s="38">
        <v>197095.77000000002</v>
      </c>
      <c r="F33" s="38">
        <v>0</v>
      </c>
      <c r="G33" s="38">
        <v>0</v>
      </c>
      <c r="H33" s="38">
        <v>0</v>
      </c>
      <c r="I33" s="38">
        <v>177386.19</v>
      </c>
      <c r="J33" s="38">
        <v>19709.580000000002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F33" s="38">
        <f t="shared" si="0"/>
        <v>197095.77000000002</v>
      </c>
      <c r="AG33" s="38"/>
      <c r="AH33" s="38">
        <f t="shared" si="1"/>
        <v>0</v>
      </c>
      <c r="AI33" s="38">
        <f t="shared" si="2"/>
        <v>0</v>
      </c>
    </row>
    <row r="34" spans="2:35" s="42" customFormat="1" x14ac:dyDescent="0.25">
      <c r="B34" s="43" t="s">
        <v>132</v>
      </c>
      <c r="C34" s="44" t="s">
        <v>133</v>
      </c>
      <c r="D34" s="43" t="s">
        <v>6</v>
      </c>
      <c r="E34" s="45">
        <v>399250.51</v>
      </c>
      <c r="F34" s="45">
        <v>0</v>
      </c>
      <c r="G34" s="45">
        <v>0</v>
      </c>
      <c r="H34" s="45">
        <v>66541.75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332708.76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F34" s="45">
        <f t="shared" si="0"/>
        <v>399250.51</v>
      </c>
      <c r="AG34" s="45">
        <v>332708.76</v>
      </c>
      <c r="AH34" s="45">
        <f t="shared" si="1"/>
        <v>0</v>
      </c>
      <c r="AI34" s="45">
        <f t="shared" si="2"/>
        <v>332708.76</v>
      </c>
    </row>
    <row r="35" spans="2:35" x14ac:dyDescent="0.25">
      <c r="B35" s="36" t="s">
        <v>136</v>
      </c>
      <c r="C35" s="37" t="s">
        <v>137</v>
      </c>
      <c r="D35" s="36" t="s">
        <v>6</v>
      </c>
      <c r="E35" s="38">
        <v>1300000</v>
      </c>
      <c r="F35" s="38">
        <v>1300000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F35" s="38">
        <f t="shared" si="0"/>
        <v>1300000</v>
      </c>
      <c r="AG35" s="38"/>
      <c r="AH35" s="38">
        <f t="shared" si="1"/>
        <v>0</v>
      </c>
      <c r="AI35" s="38">
        <f t="shared" si="2"/>
        <v>0</v>
      </c>
    </row>
    <row r="36" spans="2:35" x14ac:dyDescent="0.25">
      <c r="B36" s="36" t="s">
        <v>138</v>
      </c>
      <c r="C36" s="37" t="s">
        <v>139</v>
      </c>
      <c r="D36" s="36" t="s">
        <v>6</v>
      </c>
      <c r="E36" s="38">
        <v>452400</v>
      </c>
      <c r="F36" s="38">
        <v>452400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F36" s="38">
        <f t="shared" si="0"/>
        <v>452400</v>
      </c>
      <c r="AG36" s="38"/>
      <c r="AH36" s="38">
        <f t="shared" si="1"/>
        <v>0</v>
      </c>
      <c r="AI36" s="38">
        <f t="shared" si="2"/>
        <v>0</v>
      </c>
    </row>
    <row r="37" spans="2:35" x14ac:dyDescent="0.25">
      <c r="B37" s="36" t="s">
        <v>140</v>
      </c>
      <c r="C37" s="37" t="s">
        <v>141</v>
      </c>
      <c r="D37" s="36" t="s">
        <v>6</v>
      </c>
      <c r="E37" s="38">
        <v>9509176.9799999986</v>
      </c>
      <c r="F37" s="38">
        <v>2042110.55</v>
      </c>
      <c r="G37" s="38">
        <v>0</v>
      </c>
      <c r="H37" s="38">
        <v>0</v>
      </c>
      <c r="I37" s="38">
        <v>6791313.8099999996</v>
      </c>
      <c r="J37" s="38">
        <v>675752.62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F37" s="38">
        <f t="shared" si="0"/>
        <v>9509176.9799999986</v>
      </c>
      <c r="AG37" s="38"/>
      <c r="AH37" s="38">
        <f t="shared" si="1"/>
        <v>0</v>
      </c>
      <c r="AI37" s="38">
        <f t="shared" si="2"/>
        <v>0</v>
      </c>
    </row>
    <row r="38" spans="2:35" s="42" customFormat="1" x14ac:dyDescent="0.25">
      <c r="B38" s="43" t="s">
        <v>140</v>
      </c>
      <c r="C38" s="44" t="s">
        <v>141</v>
      </c>
      <c r="D38" s="43" t="s">
        <v>21</v>
      </c>
      <c r="E38" s="45">
        <v>3493028.88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3493028.88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F38" s="45">
        <v>3493028.88</v>
      </c>
      <c r="AG38" s="45">
        <v>3493028.88</v>
      </c>
      <c r="AH38" s="45">
        <v>0</v>
      </c>
      <c r="AI38" s="45">
        <f t="shared" si="2"/>
        <v>3493028.88</v>
      </c>
    </row>
    <row r="39" spans="2:35" x14ac:dyDescent="0.25">
      <c r="B39" s="36" t="s">
        <v>147</v>
      </c>
      <c r="C39" s="37" t="s">
        <v>102</v>
      </c>
      <c r="D39" s="36" t="s">
        <v>6</v>
      </c>
      <c r="E39" s="38">
        <v>70382862.450000003</v>
      </c>
      <c r="F39" s="38">
        <v>62464790.43</v>
      </c>
      <c r="G39" s="38">
        <v>5718607.5700000003</v>
      </c>
      <c r="H39" s="38">
        <v>1759571.56</v>
      </c>
      <c r="I39" s="38">
        <v>65983.929999999993</v>
      </c>
      <c r="J39" s="38">
        <v>373908.96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F39" s="38">
        <f t="shared" si="0"/>
        <v>70382862.450000003</v>
      </c>
      <c r="AG39" s="38"/>
      <c r="AH39" s="38">
        <f t="shared" si="1"/>
        <v>0</v>
      </c>
      <c r="AI39" s="38">
        <f t="shared" si="2"/>
        <v>0</v>
      </c>
    </row>
    <row r="40" spans="2:35" ht="25.5" x14ac:dyDescent="0.25">
      <c r="B40" s="36" t="s">
        <v>148</v>
      </c>
      <c r="C40" s="37" t="s">
        <v>108</v>
      </c>
      <c r="D40" s="36" t="s">
        <v>6</v>
      </c>
      <c r="E40" s="38">
        <v>9932400</v>
      </c>
      <c r="F40" s="38">
        <v>8815005</v>
      </c>
      <c r="G40" s="38">
        <v>0</v>
      </c>
      <c r="H40" s="38">
        <v>1005655.5</v>
      </c>
      <c r="I40" s="38">
        <v>0</v>
      </c>
      <c r="J40" s="38">
        <v>111739.5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F40" s="38">
        <f t="shared" si="0"/>
        <v>9932400</v>
      </c>
      <c r="AG40" s="38"/>
      <c r="AH40" s="38">
        <f t="shared" si="1"/>
        <v>0</v>
      </c>
      <c r="AI40" s="38">
        <f t="shared" si="2"/>
        <v>0</v>
      </c>
    </row>
    <row r="41" spans="2:35" s="42" customFormat="1" x14ac:dyDescent="0.25">
      <c r="B41" s="43" t="s">
        <v>152</v>
      </c>
      <c r="C41" s="44" t="s">
        <v>153</v>
      </c>
      <c r="D41" s="43" t="s">
        <v>6</v>
      </c>
      <c r="E41" s="45">
        <v>8065019.8099999996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8065019.8099999996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F41" s="45">
        <f t="shared" si="0"/>
        <v>8065019.8099999996</v>
      </c>
      <c r="AG41" s="45">
        <f>AF41</f>
        <v>8065019.8099999996</v>
      </c>
      <c r="AH41" s="45">
        <f t="shared" si="1"/>
        <v>0</v>
      </c>
      <c r="AI41" s="45">
        <f t="shared" si="2"/>
        <v>8065019.8099999996</v>
      </c>
    </row>
    <row r="42" spans="2:35" s="42" customFormat="1" x14ac:dyDescent="0.25">
      <c r="B42" s="43" t="s">
        <v>152</v>
      </c>
      <c r="C42" s="44" t="s">
        <v>153</v>
      </c>
      <c r="D42" s="43" t="s">
        <v>71</v>
      </c>
      <c r="E42" s="45">
        <v>27382977.579999998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27382977.579999998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F42" s="45">
        <f t="shared" si="0"/>
        <v>27382977.579999998</v>
      </c>
      <c r="AG42" s="45">
        <f>AF42</f>
        <v>27382977.579999998</v>
      </c>
      <c r="AH42" s="45">
        <f t="shared" si="1"/>
        <v>0</v>
      </c>
      <c r="AI42" s="45">
        <f t="shared" si="2"/>
        <v>27382977.579999998</v>
      </c>
    </row>
    <row r="43" spans="2:35" s="42" customFormat="1" x14ac:dyDescent="0.25">
      <c r="B43" s="43" t="s">
        <v>157</v>
      </c>
      <c r="C43" s="44" t="s">
        <v>153</v>
      </c>
      <c r="D43" s="43" t="s">
        <v>6</v>
      </c>
      <c r="E43" s="45">
        <v>1262537.6000000001</v>
      </c>
      <c r="F43" s="45">
        <v>0</v>
      </c>
      <c r="G43" s="45">
        <v>631268.80000000005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631268.80000000005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F43" s="45">
        <f t="shared" si="0"/>
        <v>1262537.6000000001</v>
      </c>
      <c r="AG43" s="45">
        <v>631268.80000000005</v>
      </c>
      <c r="AH43" s="45">
        <f t="shared" si="1"/>
        <v>0</v>
      </c>
      <c r="AI43" s="45">
        <f t="shared" si="2"/>
        <v>631268.80000000005</v>
      </c>
    </row>
    <row r="44" spans="2:35" s="42" customFormat="1" x14ac:dyDescent="0.25">
      <c r="B44" s="43" t="s">
        <v>157</v>
      </c>
      <c r="C44" s="44" t="s">
        <v>153</v>
      </c>
      <c r="D44" s="43" t="s">
        <v>71</v>
      </c>
      <c r="E44" s="45">
        <v>1893806.39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1893806.39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F44" s="45">
        <f t="shared" si="0"/>
        <v>1893806.39</v>
      </c>
      <c r="AG44" s="45">
        <v>1893806.39</v>
      </c>
      <c r="AH44" s="45">
        <f t="shared" si="1"/>
        <v>0</v>
      </c>
      <c r="AI44" s="45">
        <f t="shared" si="2"/>
        <v>1893806.39</v>
      </c>
    </row>
    <row r="45" spans="2:35" x14ac:dyDescent="0.25">
      <c r="B45" s="36" t="s">
        <v>166</v>
      </c>
      <c r="C45" s="37" t="s">
        <v>167</v>
      </c>
      <c r="D45" s="36" t="s">
        <v>6</v>
      </c>
      <c r="E45" s="38">
        <v>8831763.6400000006</v>
      </c>
      <c r="F45" s="38">
        <v>0</v>
      </c>
      <c r="G45" s="38">
        <v>0</v>
      </c>
      <c r="H45" s="38">
        <v>6190183.1399999997</v>
      </c>
      <c r="I45" s="38">
        <v>426263.45</v>
      </c>
      <c r="J45" s="38">
        <v>2215317.0499999998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F45" s="38">
        <f t="shared" si="0"/>
        <v>8831763.6400000006</v>
      </c>
      <c r="AG45" s="38"/>
      <c r="AH45" s="38">
        <f t="shared" si="1"/>
        <v>0</v>
      </c>
      <c r="AI45" s="38">
        <f t="shared" si="2"/>
        <v>0</v>
      </c>
    </row>
    <row r="46" spans="2:35" x14ac:dyDescent="0.25">
      <c r="B46" s="36" t="s">
        <v>172</v>
      </c>
      <c r="C46" s="37" t="s">
        <v>173</v>
      </c>
      <c r="D46" s="36" t="s">
        <v>6</v>
      </c>
      <c r="E46" s="38">
        <v>294000</v>
      </c>
      <c r="F46" s="38">
        <v>294000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F46" s="38">
        <f t="shared" si="0"/>
        <v>294000</v>
      </c>
      <c r="AG46" s="38"/>
      <c r="AH46" s="38">
        <f t="shared" si="1"/>
        <v>0</v>
      </c>
      <c r="AI46" s="38">
        <f t="shared" si="2"/>
        <v>0</v>
      </c>
    </row>
    <row r="47" spans="2:35" x14ac:dyDescent="0.25">
      <c r="B47" s="36" t="s">
        <v>174</v>
      </c>
      <c r="C47" s="37" t="s">
        <v>175</v>
      </c>
      <c r="D47" s="36" t="s">
        <v>6</v>
      </c>
      <c r="E47" s="38">
        <v>19800</v>
      </c>
      <c r="F47" s="38">
        <v>19800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F47" s="38">
        <f t="shared" si="0"/>
        <v>19800</v>
      </c>
      <c r="AG47" s="38"/>
      <c r="AH47" s="38">
        <f t="shared" si="1"/>
        <v>0</v>
      </c>
      <c r="AI47" s="38">
        <f t="shared" si="2"/>
        <v>0</v>
      </c>
    </row>
    <row r="48" spans="2:35" ht="25.5" x14ac:dyDescent="0.25">
      <c r="B48" s="36" t="s">
        <v>176</v>
      </c>
      <c r="C48" s="37" t="s">
        <v>177</v>
      </c>
      <c r="D48" s="36" t="s">
        <v>6</v>
      </c>
      <c r="E48" s="38">
        <v>160399.35818181818</v>
      </c>
      <c r="F48" s="38">
        <v>160399.35818181818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F48" s="38">
        <f t="shared" si="0"/>
        <v>160399.35818181818</v>
      </c>
      <c r="AG48" s="38"/>
      <c r="AH48" s="38">
        <f t="shared" si="1"/>
        <v>0</v>
      </c>
      <c r="AI48" s="38">
        <f t="shared" si="2"/>
        <v>0</v>
      </c>
    </row>
    <row r="49" spans="2:35" x14ac:dyDescent="0.25">
      <c r="B49" s="36" t="s">
        <v>178</v>
      </c>
      <c r="C49" s="37" t="s">
        <v>179</v>
      </c>
      <c r="D49" s="36" t="s">
        <v>6</v>
      </c>
      <c r="E49" s="38">
        <v>42000</v>
      </c>
      <c r="F49" s="38">
        <v>42000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F49" s="38">
        <f t="shared" si="0"/>
        <v>42000</v>
      </c>
      <c r="AG49" s="38"/>
      <c r="AH49" s="38">
        <f t="shared" si="1"/>
        <v>0</v>
      </c>
      <c r="AI49" s="38">
        <f t="shared" si="2"/>
        <v>0</v>
      </c>
    </row>
    <row r="50" spans="2:35" x14ac:dyDescent="0.25">
      <c r="B50" s="36" t="s">
        <v>184</v>
      </c>
      <c r="C50" s="37" t="s">
        <v>102</v>
      </c>
      <c r="D50" s="36" t="s">
        <v>6</v>
      </c>
      <c r="E50" s="38">
        <v>5702400</v>
      </c>
      <c r="F50" s="38">
        <v>3991680</v>
      </c>
      <c r="G50" s="38">
        <v>356400</v>
      </c>
      <c r="H50" s="38">
        <v>1056132</v>
      </c>
      <c r="I50" s="38">
        <v>52272</v>
      </c>
      <c r="J50" s="38">
        <v>0</v>
      </c>
      <c r="K50" s="38">
        <v>222156</v>
      </c>
      <c r="L50" s="38">
        <v>23760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F50" s="38">
        <f t="shared" si="0"/>
        <v>5702400</v>
      </c>
      <c r="AG50" s="38"/>
      <c r="AH50" s="38">
        <f t="shared" si="1"/>
        <v>0</v>
      </c>
      <c r="AI50" s="38">
        <f t="shared" si="2"/>
        <v>0</v>
      </c>
    </row>
    <row r="51" spans="2:35" x14ac:dyDescent="0.25">
      <c r="B51" s="36" t="s">
        <v>188</v>
      </c>
      <c r="C51" s="37" t="s">
        <v>189</v>
      </c>
      <c r="D51" s="36" t="s">
        <v>6</v>
      </c>
      <c r="E51" s="38">
        <v>4974150</v>
      </c>
      <c r="F51" s="38">
        <v>4974150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F51" s="38">
        <f t="shared" si="0"/>
        <v>4974150</v>
      </c>
      <c r="AG51" s="38"/>
      <c r="AH51" s="38">
        <f t="shared" si="1"/>
        <v>0</v>
      </c>
      <c r="AI51" s="38">
        <f t="shared" si="2"/>
        <v>0</v>
      </c>
    </row>
    <row r="52" spans="2:35" ht="25.5" x14ac:dyDescent="0.25">
      <c r="B52" s="36" t="s">
        <v>190</v>
      </c>
      <c r="C52" s="37" t="s">
        <v>191</v>
      </c>
      <c r="D52" s="36" t="s">
        <v>6</v>
      </c>
      <c r="E52" s="38">
        <v>1836000</v>
      </c>
      <c r="F52" s="38">
        <v>1836000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F52" s="38">
        <f t="shared" si="0"/>
        <v>1836000</v>
      </c>
      <c r="AG52" s="38"/>
      <c r="AH52" s="38">
        <f t="shared" si="1"/>
        <v>0</v>
      </c>
      <c r="AI52" s="38">
        <f t="shared" si="2"/>
        <v>0</v>
      </c>
    </row>
    <row r="53" spans="2:35" ht="25.5" x14ac:dyDescent="0.25">
      <c r="B53" s="36" t="s">
        <v>192</v>
      </c>
      <c r="C53" s="37" t="s">
        <v>193</v>
      </c>
      <c r="D53" s="36" t="s">
        <v>6</v>
      </c>
      <c r="E53" s="38">
        <v>843300</v>
      </c>
      <c r="F53" s="38">
        <v>843300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F53" s="38">
        <f t="shared" si="0"/>
        <v>843300</v>
      </c>
      <c r="AG53" s="38"/>
      <c r="AH53" s="38">
        <f t="shared" si="1"/>
        <v>0</v>
      </c>
      <c r="AI53" s="38">
        <f t="shared" si="2"/>
        <v>0</v>
      </c>
    </row>
    <row r="54" spans="2:35" ht="25.5" x14ac:dyDescent="0.25">
      <c r="B54" s="36" t="s">
        <v>200</v>
      </c>
      <c r="C54" s="37" t="s">
        <v>108</v>
      </c>
      <c r="D54" s="36" t="s">
        <v>6</v>
      </c>
      <c r="E54" s="38">
        <v>200000</v>
      </c>
      <c r="F54" s="38">
        <v>200000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F54" s="38">
        <f t="shared" ref="AF54:AF55" si="3">SUM(F54:Q54)</f>
        <v>200000</v>
      </c>
      <c r="AG54" s="38"/>
      <c r="AH54" s="38">
        <f t="shared" ref="AH54:AH55" si="4">SUM(R54:AD54)</f>
        <v>0</v>
      </c>
      <c r="AI54" s="38">
        <f t="shared" ref="AI54:AI55" si="5">AG54+AH54</f>
        <v>0</v>
      </c>
    </row>
    <row r="55" spans="2:35" ht="25.5" x14ac:dyDescent="0.25">
      <c r="B55" s="36" t="s">
        <v>203</v>
      </c>
      <c r="C55" s="37" t="s">
        <v>204</v>
      </c>
      <c r="D55" s="36" t="s">
        <v>21</v>
      </c>
      <c r="E55" s="38">
        <v>216857.58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216857.58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F55" s="38">
        <f t="shared" si="3"/>
        <v>216857.58</v>
      </c>
      <c r="AG55" s="38"/>
      <c r="AH55" s="38">
        <f t="shared" si="4"/>
        <v>0</v>
      </c>
      <c r="AI55" s="38">
        <f t="shared" si="5"/>
        <v>0</v>
      </c>
    </row>
  </sheetData>
  <autoFilter ref="B2:AD55" xr:uid="{00000000-0009-0000-0000-000002000000}"/>
  <phoneticPr fontId="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AFD (% EXEC.)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Ricardo de Souza Filho</dc:creator>
  <cp:lastModifiedBy>Vinicius Vieira</cp:lastModifiedBy>
  <dcterms:created xsi:type="dcterms:W3CDTF">2021-01-29T20:22:27Z</dcterms:created>
  <dcterms:modified xsi:type="dcterms:W3CDTF">2021-08-26T15:02:01Z</dcterms:modified>
</cp:coreProperties>
</file>