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13_ncr:1_{E94C5DA1-F37F-456F-9309-32C76B67DDA7}" xr6:coauthVersionLast="45" xr6:coauthVersionMax="45" xr10:uidLastSave="{00000000-0000-0000-0000-000000000000}"/>
  <bookViews>
    <workbookView showHorizontalScroll="0" showVerticalScroll="0" xWindow="-108" yWindow="-108" windowWidth="23256" windowHeight="12576" xr2:uid="{00000000-000D-0000-FFFF-FFFF00000000}"/>
  </bookViews>
  <sheets>
    <sheet name="Tarifas EFC" sheetId="4" r:id="rId1"/>
    <sheet name="PRODUTOS" sheetId="1" state="hidden" r:id="rId2"/>
  </sheets>
  <externalReferences>
    <externalReference r:id="rId3"/>
  </externalReferences>
  <definedNames>
    <definedName name="_xlnm._FilterDatabase" localSheetId="1" hidden="1">PRODUTOS!$A$1:$G$8</definedName>
    <definedName name="NOME">PRODUTOS!$C$2:$C$8</definedName>
    <definedName name="PASSAGEIROS">[1]PRODUTOS!$C$24:$C$25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4" l="1"/>
  <c r="E25" i="4"/>
  <c r="E27" i="4"/>
  <c r="E38" i="4"/>
  <c r="D13" i="4"/>
  <c r="D12" i="4"/>
  <c r="E14" i="4" s="1"/>
  <c r="D7" i="4"/>
  <c r="B5" i="4"/>
  <c r="E5" i="4"/>
  <c r="E28" i="4" l="1"/>
  <c r="B8" i="4"/>
  <c r="E13" i="4" l="1"/>
  <c r="E12" i="4"/>
  <c r="E40" i="4"/>
  <c r="E15" i="4" l="1"/>
</calcChain>
</file>

<file path=xl/sharedStrings.xml><?xml version="1.0" encoding="utf-8"?>
<sst xmlns="http://schemas.openxmlformats.org/spreadsheetml/2006/main" count="96" uniqueCount="48">
  <si>
    <t>CONCESSIONÁRIA</t>
  </si>
  <si>
    <t>FIXO</t>
  </si>
  <si>
    <t>CONCESSIONÁRIA:</t>
  </si>
  <si>
    <t>BASES DAS TARIFAS (NÃO INCLUÍDO O ICMS)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</si>
  <si>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</si>
  <si>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</si>
  <si>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</si>
  <si>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</si>
  <si>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</si>
  <si>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</si>
  <si>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</si>
  <si>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</si>
  <si>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</si>
  <si>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</si>
  <si>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R$/t.km</t>
  </si>
  <si>
    <t>TABELA TARIFÁRIA PARA O DIREITO DE PASSAGEM</t>
  </si>
  <si>
    <t>FAIXA QUILOMÉTRICA ÚNICA</t>
  </si>
  <si>
    <t>Direito de Passagem</t>
  </si>
  <si>
    <t>Tarifa em R$/t</t>
  </si>
  <si>
    <t>ÚNICA</t>
  </si>
  <si>
    <t>Parcela VARIÁVEL</t>
  </si>
  <si>
    <t>Parcela FIXA</t>
  </si>
  <si>
    <t>DELIBERAÇÃO ANTT</t>
  </si>
  <si>
    <t>VALORES</t>
  </si>
  <si>
    <t>DELIBERAÇÃO</t>
  </si>
  <si>
    <t>MERCADORIA</t>
  </si>
  <si>
    <t>DEMAIS PRODUTOS</t>
  </si>
  <si>
    <t>FERRO GUSA</t>
  </si>
  <si>
    <t>MANGANÊS</t>
  </si>
  <si>
    <t>MINÉRIO DE FERRO</t>
  </si>
  <si>
    <t>TABELA TARIFÁRIA PASSAGEIROS</t>
  </si>
  <si>
    <t>PARCELA</t>
  </si>
  <si>
    <t xml:space="preserve">Composição da Tarifa </t>
  </si>
  <si>
    <t>CLASSE EXECUTIVA</t>
  </si>
  <si>
    <t>R$/PASSAGEIRO</t>
  </si>
  <si>
    <t>R$/PASSAGEIRO.KM</t>
  </si>
  <si>
    <t>CLASSE ECONÔMICA</t>
  </si>
  <si>
    <t>R$/pass.km</t>
  </si>
  <si>
    <t>R$/pass.</t>
  </si>
  <si>
    <t>ESTAS INFORMAÇÕES NÃO SUBSTITUEM AS PUBLICADAS OFICIALMENTE PELA ANTT</t>
  </si>
  <si>
    <t>ESTRADA DE FERRO CARAJÁS</t>
  </si>
  <si>
    <r>
      <t>R$/m</t>
    </r>
    <r>
      <rPr>
        <vertAlign val="superscript"/>
        <sz val="10"/>
        <rFont val="Arial"/>
        <family val="2"/>
      </rPr>
      <t>3</t>
    </r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</si>
  <si>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.km</t>
    </r>
  </si>
  <si>
    <t>COBRE</t>
  </si>
  <si>
    <t>GASOLINA</t>
  </si>
  <si>
    <t>ÓLEO DIESEL</t>
  </si>
  <si>
    <t>DIREITO DE PASSAGEM</t>
  </si>
  <si>
    <t>Anexo 4 - 1º 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</si>
</sst>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0_)"/>
    <numFmt numFmtId="166" formatCode="_(* #,##0_);_(* \(#,##0\);_(* &quot;-&quot;??_);_(@_)"/>
    <numFmt numFmtId="167" formatCode="0.000000"/>
    <numFmt numFmtId="168" formatCode="0.0000"/>
    <numFmt numFmtId="169" formatCode="dd/mm/yy;@"/>
    <numFmt numFmtId="170" formatCode="_(* #,##0.0000_);_(* \(#,##0.0000\);_(* &quot;-&quot;??_);_(@_)"/>
    <numFmt numFmtId="171" formatCode="0.00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b/>
      <sz val="8"/>
      <color rgb="FFFF000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2" fontId="4" fillId="0" borderId="6" xfId="0" quotePrefix="1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10" xfId="0" quotePrefix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4" fontId="0" fillId="0" borderId="0" xfId="0" applyNumberFormat="1"/>
    <xf numFmtId="0" fontId="5" fillId="0" borderId="0" xfId="0" applyFont="1" applyBorder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64" fontId="8" fillId="0" borderId="10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167" fontId="0" fillId="0" borderId="0" xfId="0" applyNumberFormat="1"/>
    <xf numFmtId="165" fontId="5" fillId="0" borderId="0" xfId="0" applyNumberFormat="1" applyFont="1" applyBorder="1" applyAlignment="1" applyProtection="1">
      <alignment horizontal="center"/>
    </xf>
    <xf numFmtId="2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12" xfId="0" quotePrefix="1" applyFont="1" applyBorder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3" fillId="0" borderId="0" xfId="0" applyNumberFormat="1" applyFont="1"/>
    <xf numFmtId="168" fontId="0" fillId="0" borderId="0" xfId="0" applyNumberFormat="1"/>
    <xf numFmtId="168" fontId="4" fillId="0" borderId="5" xfId="0" quotePrefix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66" fontId="2" fillId="0" borderId="10" xfId="1" quotePrefix="1" applyNumberFormat="1" applyFont="1" applyBorder="1" applyAlignment="1">
      <alignment horizontal="center" vertical="center"/>
    </xf>
    <xf numFmtId="169" fontId="2" fillId="0" borderId="1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4" fontId="3" fillId="0" borderId="0" xfId="1" applyNumberFormat="1" applyFont="1"/>
    <xf numFmtId="170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Protection="1">
      <protection locked="0" hidden="1"/>
    </xf>
    <xf numFmtId="168" fontId="5" fillId="0" borderId="5" xfId="0" quotePrefix="1" applyNumberFormat="1" applyFont="1" applyBorder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center"/>
    </xf>
    <xf numFmtId="2" fontId="5" fillId="0" borderId="15" xfId="0" quotePrefix="1" applyNumberFormat="1" applyFont="1" applyBorder="1" applyAlignment="1">
      <alignment horizontal="right"/>
    </xf>
    <xf numFmtId="164" fontId="8" fillId="0" borderId="10" xfId="1" quotePrefix="1" applyFont="1" applyFill="1" applyBorder="1" applyProtection="1"/>
    <xf numFmtId="0" fontId="8" fillId="0" borderId="0" xfId="0" applyFont="1"/>
    <xf numFmtId="0" fontId="4" fillId="0" borderId="0" xfId="0" applyFont="1"/>
    <xf numFmtId="164" fontId="5" fillId="0" borderId="0" xfId="1" applyFont="1" applyBorder="1" applyProtection="1"/>
    <xf numFmtId="4" fontId="0" fillId="0" borderId="0" xfId="1" applyNumberFormat="1" applyFont="1"/>
    <xf numFmtId="170" fontId="3" fillId="0" borderId="0" xfId="1" applyNumberFormat="1" applyFont="1"/>
    <xf numFmtId="171" fontId="3" fillId="0" borderId="0" xfId="0" applyNumberFormat="1" applyFont="1"/>
    <xf numFmtId="0" fontId="5" fillId="0" borderId="14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 applyFill="1" applyAlignment="1"/>
    <xf numFmtId="0" fontId="2" fillId="0" borderId="0" xfId="0" applyFont="1" applyAlignment="1">
      <alignment horizontal="left" vertical="top" wrapText="1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6" fmlaLink="$A$3" fmlaRange="PRODUTOS!$C$2:$C$8" sel="7" val="0"/>
</file>

<file path=xl/ctrlProps/ctrlProp2.xml><?xml version="1.0" encoding="utf-8"?>
<formControlPr xmlns="http://schemas.microsoft.com/office/spreadsheetml/2009/9/main" objectType="Drop" dropStyle="combo" dx="16" fmlaLink="$A$21" fmlaRange="PRODUTOS!$C$10:$C$1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198120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7620</xdr:rowOff>
        </xdr:from>
        <xdr:to>
          <xdr:col>4</xdr:col>
          <xdr:colOff>1485900</xdr:colOff>
          <xdr:row>21</xdr:row>
          <xdr:rowOff>15240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mulador%20Tarif&#225;rio%20EFV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 EFVM"/>
      <sheetName val="PRODUTOS"/>
    </sheetNames>
    <sheetDataSet>
      <sheetData sheetId="0"/>
      <sheetData sheetId="1">
        <row r="24">
          <cell r="C24" t="str">
            <v>CLASSE EXECUTIVA</v>
          </cell>
        </row>
        <row r="25">
          <cell r="C25" t="str">
            <v>CLASSE ECONÔMICA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8"/>
  <sheetViews>
    <sheetView showGridLines="0" showRowColHeaders="0" tabSelected="1" zoomScale="120" zoomScaleNormal="120" workbookViewId="0">
      <selection activeCell="G7" sqref="G7"/>
    </sheetView>
  </sheetViews>
  <sheetFormatPr defaultRowHeight="13.2" x14ac:dyDescent="0.25"/>
  <cols>
    <col min="1" max="1" width="9" customWidth="1"/>
    <col min="2" max="4" width="11" customWidth="1"/>
    <col min="5" max="5" width="22.88671875" customWidth="1"/>
  </cols>
  <sheetData>
    <row r="2" spans="1:6" x14ac:dyDescent="0.25">
      <c r="B2" s="7" t="s">
        <v>11</v>
      </c>
    </row>
    <row r="3" spans="1:6" ht="16.5" customHeight="1" x14ac:dyDescent="0.25">
      <c r="A3" s="26">
        <v>7</v>
      </c>
    </row>
    <row r="4" spans="1:6" ht="13.5" customHeight="1" x14ac:dyDescent="0.25">
      <c r="A4" s="8"/>
      <c r="B4" s="7" t="s">
        <v>9</v>
      </c>
      <c r="E4" s="7" t="s">
        <v>22</v>
      </c>
    </row>
    <row r="5" spans="1:6" ht="16.5" customHeight="1" x14ac:dyDescent="0.25">
      <c r="A5" s="8">
        <v>0</v>
      </c>
      <c r="B5" s="42">
        <f>VLOOKUP(A3,PRODUTOS!$A$2:$I$9,8)</f>
        <v>44183</v>
      </c>
      <c r="E5" s="41" t="str">
        <f>VLOOKUP(A3,PRODUTOS!$A$2:$I$9,9)</f>
        <v>Anexo 4 - 1º TA</v>
      </c>
    </row>
    <row r="7" spans="1:6" x14ac:dyDescent="0.25">
      <c r="B7" s="2" t="s">
        <v>2</v>
      </c>
      <c r="C7" s="3"/>
      <c r="D7" s="22" t="str">
        <f>VLOOKUP(A3,PRODUTOS!$A$2:$I$9,2)</f>
        <v>ESTRADA DE FERRO CARAJÁS</v>
      </c>
      <c r="E7" s="23"/>
    </row>
    <row r="8" spans="1:6" ht="24.6" customHeight="1" x14ac:dyDescent="0.25">
      <c r="B8" s="65" t="str">
        <f>CONCATENATE("TABELA TARIFÁRIA PARA A MERCADORIA ",VLOOKUP(A3,PRODUTOS!A2:C8,3,FALSE))</f>
        <v>TABELA TARIFÁRIA PARA A MERCADORIA DEMAIS PRODUTOS</v>
      </c>
      <c r="C8" s="65"/>
      <c r="D8" s="65"/>
      <c r="E8" s="65"/>
    </row>
    <row r="9" spans="1:6" x14ac:dyDescent="0.25">
      <c r="B9" s="40"/>
      <c r="C9" s="40"/>
      <c r="D9" s="40"/>
      <c r="E9" s="40"/>
    </row>
    <row r="10" spans="1:6" x14ac:dyDescent="0.25">
      <c r="B10" s="6" t="s">
        <v>3</v>
      </c>
      <c r="C10" s="5"/>
      <c r="D10" s="4"/>
      <c r="E10" s="5"/>
    </row>
    <row r="11" spans="1:6" x14ac:dyDescent="0.25">
      <c r="B11" s="13" t="s">
        <v>16</v>
      </c>
      <c r="C11" s="14"/>
      <c r="D11" s="15"/>
      <c r="E11" s="16" t="s">
        <v>23</v>
      </c>
    </row>
    <row r="12" spans="1:6" x14ac:dyDescent="0.25">
      <c r="B12" s="9" t="s">
        <v>20</v>
      </c>
      <c r="C12" s="10"/>
      <c r="D12" s="39" t="str">
        <f>VLOOKUP(A3,PRODUTOS!$A$2:$I$8,5)</f>
        <v>R$/t</v>
      </c>
      <c r="E12" s="38">
        <f>VLOOKUP(A3,PRODUTOS!A2:I8,6,FALSE)</f>
        <v>8.1299999999999997E-2</v>
      </c>
    </row>
    <row r="13" spans="1:6" x14ac:dyDescent="0.25">
      <c r="B13" s="11" t="s">
        <v>21</v>
      </c>
      <c r="D13" s="33" t="str">
        <f>VLOOKUP(A3,PRODUTOS!$A$2:$I$8,7)</f>
        <v>R$/t.km</v>
      </c>
      <c r="E13" s="12">
        <f>VLOOKUP(A3,PRODUTOS!A2:I8,4,FALSE)</f>
        <v>22.02</v>
      </c>
    </row>
    <row r="14" spans="1:6" x14ac:dyDescent="0.25">
      <c r="B14" s="68" t="s">
        <v>7</v>
      </c>
      <c r="C14" s="69"/>
      <c r="D14" s="66">
        <v>1</v>
      </c>
      <c r="E14" s="24" t="str">
        <f>CONCATENATE("Tarifa em ",D12)</f>
        <v>Tarifa em R$/t</v>
      </c>
    </row>
    <row r="15" spans="1:6" x14ac:dyDescent="0.25">
      <c r="B15" s="70"/>
      <c r="C15" s="71"/>
      <c r="D15" s="67"/>
      <c r="E15" s="25">
        <f>ROUND((E12*D14)+E13,2)</f>
        <v>22.1</v>
      </c>
      <c r="F15" s="56" t="s">
        <v>12</v>
      </c>
    </row>
    <row r="16" spans="1:6" x14ac:dyDescent="0.25">
      <c r="B16" s="20"/>
      <c r="C16" s="18"/>
      <c r="D16" s="20"/>
      <c r="E16" s="21"/>
    </row>
    <row r="17" spans="1:12" x14ac:dyDescent="0.25">
      <c r="B17" s="78" t="s">
        <v>10</v>
      </c>
      <c r="C17" s="78"/>
      <c r="D17" s="78"/>
      <c r="E17" s="78"/>
    </row>
    <row r="18" spans="1:12" x14ac:dyDescent="0.25">
      <c r="B18" s="20"/>
      <c r="C18" s="18"/>
      <c r="D18" s="20"/>
      <c r="E18" s="21"/>
    </row>
    <row r="19" spans="1:12" x14ac:dyDescent="0.25">
      <c r="B19" s="20"/>
      <c r="C19" s="18"/>
      <c r="D19" s="20"/>
      <c r="E19" s="21"/>
    </row>
    <row r="20" spans="1:12" x14ac:dyDescent="0.25">
      <c r="B20" s="2" t="s">
        <v>2</v>
      </c>
      <c r="C20" s="3"/>
      <c r="D20" s="22" t="s">
        <v>40</v>
      </c>
      <c r="E20" s="23"/>
      <c r="F20" s="3"/>
      <c r="G20" s="3"/>
      <c r="H20" s="3"/>
      <c r="I20" s="3"/>
      <c r="J20" s="3"/>
      <c r="K20" s="3"/>
      <c r="L20" s="3"/>
    </row>
    <row r="21" spans="1:12" ht="13.8" customHeight="1" x14ac:dyDescent="0.25">
      <c r="A21" s="63">
        <v>1</v>
      </c>
      <c r="B21" s="65" t="s">
        <v>30</v>
      </c>
      <c r="C21" s="65"/>
      <c r="D21" s="65"/>
      <c r="E21" s="40"/>
      <c r="F21" s="50">
        <v>1</v>
      </c>
      <c r="G21" s="3"/>
      <c r="H21" s="3"/>
      <c r="I21" s="3"/>
      <c r="J21" s="3"/>
      <c r="K21" s="3"/>
      <c r="L21" s="3"/>
    </row>
    <row r="22" spans="1:12" x14ac:dyDescent="0.25">
      <c r="B22" s="3"/>
      <c r="C22" s="47"/>
      <c r="D22" s="3"/>
      <c r="E22" s="3"/>
      <c r="G22" s="3"/>
      <c r="H22" s="3"/>
      <c r="I22" s="3"/>
      <c r="J22" s="3"/>
      <c r="K22" s="3"/>
      <c r="L22" s="3"/>
    </row>
    <row r="23" spans="1:12" x14ac:dyDescent="0.25">
      <c r="B23" s="6" t="s">
        <v>3</v>
      </c>
      <c r="C23" s="5"/>
      <c r="D23" s="4"/>
      <c r="E23" s="5"/>
      <c r="F23" s="4"/>
      <c r="G23" s="4"/>
      <c r="H23" s="4"/>
      <c r="I23" s="4"/>
      <c r="J23" s="4"/>
      <c r="K23" s="4"/>
      <c r="L23" s="3"/>
    </row>
    <row r="24" spans="1:12" x14ac:dyDescent="0.25">
      <c r="B24" s="13" t="s">
        <v>31</v>
      </c>
      <c r="C24" s="14"/>
      <c r="D24" s="15"/>
      <c r="E24" s="17" t="s">
        <v>32</v>
      </c>
      <c r="F24" s="4"/>
      <c r="G24" s="4"/>
      <c r="H24" s="4"/>
      <c r="I24" s="4"/>
      <c r="J24" s="4"/>
      <c r="K24" s="4"/>
      <c r="L24" s="3"/>
    </row>
    <row r="25" spans="1:12" x14ac:dyDescent="0.25">
      <c r="B25" s="9" t="s">
        <v>20</v>
      </c>
      <c r="C25" s="10"/>
      <c r="D25" s="39" t="s">
        <v>37</v>
      </c>
      <c r="E25" s="51">
        <f>VLOOKUP(A21,PRODUTOS!$A$10:$I$11,6)</f>
        <v>0.31309999999999999</v>
      </c>
      <c r="F25" s="4"/>
      <c r="G25" s="4"/>
      <c r="H25" s="4"/>
      <c r="I25" s="4"/>
      <c r="J25" s="4"/>
      <c r="K25" s="4"/>
      <c r="L25" s="3"/>
    </row>
    <row r="26" spans="1:12" x14ac:dyDescent="0.25">
      <c r="B26" s="52" t="s">
        <v>21</v>
      </c>
      <c r="C26" s="53"/>
      <c r="D26" s="62" t="s">
        <v>38</v>
      </c>
      <c r="E26" s="54">
        <f>VLOOKUP(A21,PRODUTOS!$A$10:$I$11,4)</f>
        <v>21.84</v>
      </c>
      <c r="F26" s="4"/>
      <c r="G26" s="4"/>
      <c r="H26" s="4"/>
      <c r="I26" s="4"/>
      <c r="J26" s="4"/>
      <c r="K26" s="4"/>
      <c r="L26" s="3"/>
    </row>
    <row r="27" spans="1:12" ht="13.8" customHeight="1" x14ac:dyDescent="0.25">
      <c r="B27" s="72" t="s">
        <v>7</v>
      </c>
      <c r="C27" s="73"/>
      <c r="D27" s="76">
        <v>1</v>
      </c>
      <c r="E27" s="24" t="str">
        <f>CONCATENATE("Tarifa em ",D26)</f>
        <v>Tarifa em R$/pass.</v>
      </c>
      <c r="F27" s="4"/>
      <c r="G27" s="4"/>
      <c r="H27" s="4"/>
      <c r="I27" s="4"/>
      <c r="J27" s="4"/>
      <c r="K27" s="4"/>
      <c r="L27" s="3"/>
    </row>
    <row r="28" spans="1:12" x14ac:dyDescent="0.25">
      <c r="B28" s="74"/>
      <c r="C28" s="75"/>
      <c r="D28" s="77"/>
      <c r="E28" s="55">
        <f>ROUND(E26+(D27*E25),2)</f>
        <v>22.15</v>
      </c>
      <c r="F28" s="56" t="s">
        <v>12</v>
      </c>
      <c r="G28" s="57"/>
      <c r="H28" s="57"/>
      <c r="I28" s="57"/>
      <c r="J28" s="57"/>
      <c r="K28" s="57"/>
      <c r="L28" s="3"/>
    </row>
    <row r="29" spans="1:12" ht="13.8" customHeight="1" x14ac:dyDescent="0.25">
      <c r="B29" s="4"/>
      <c r="C29" s="5"/>
      <c r="D29" s="4"/>
      <c r="E29" s="58"/>
      <c r="F29" s="4"/>
      <c r="G29" s="4"/>
      <c r="H29" s="4"/>
      <c r="I29" s="4"/>
      <c r="J29" s="4"/>
      <c r="K29" s="4"/>
      <c r="L29" s="3"/>
    </row>
    <row r="30" spans="1:12" x14ac:dyDescent="0.25">
      <c r="B30" s="78" t="s">
        <v>10</v>
      </c>
      <c r="C30" s="78"/>
      <c r="D30" s="78"/>
      <c r="E30" s="78"/>
      <c r="F30" s="64"/>
      <c r="G30" s="4"/>
      <c r="H30" s="4"/>
      <c r="I30" s="4"/>
      <c r="J30" s="4"/>
      <c r="K30" s="4"/>
      <c r="L30" s="3"/>
    </row>
    <row r="31" spans="1:12" x14ac:dyDescent="0.25">
      <c r="B31" s="20"/>
      <c r="C31" s="18"/>
      <c r="D31" s="20"/>
      <c r="E31" s="21"/>
    </row>
    <row r="32" spans="1:12" x14ac:dyDescent="0.25">
      <c r="B32" s="20"/>
      <c r="C32" s="18"/>
      <c r="D32" s="20"/>
      <c r="E32" s="21"/>
    </row>
    <row r="33" spans="2:6" ht="13.8" customHeight="1" x14ac:dyDescent="0.25">
      <c r="B33" s="2" t="s">
        <v>2</v>
      </c>
      <c r="C33" s="3"/>
      <c r="D33" s="22" t="s">
        <v>40</v>
      </c>
      <c r="E33" s="23"/>
    </row>
    <row r="34" spans="2:6" ht="13.2" customHeight="1" x14ac:dyDescent="0.25">
      <c r="B34" s="65" t="s">
        <v>15</v>
      </c>
      <c r="C34" s="65"/>
      <c r="D34" s="65"/>
      <c r="E34" s="65"/>
    </row>
    <row r="35" spans="2:6" x14ac:dyDescent="0.25">
      <c r="B35" s="4"/>
      <c r="C35" s="5"/>
      <c r="D35" s="4"/>
      <c r="E35" s="4"/>
    </row>
    <row r="36" spans="2:6" x14ac:dyDescent="0.25">
      <c r="B36" s="6" t="s">
        <v>3</v>
      </c>
      <c r="C36" s="5"/>
      <c r="D36" s="4"/>
      <c r="E36" s="5"/>
    </row>
    <row r="37" spans="2:6" x14ac:dyDescent="0.25">
      <c r="B37" s="13" t="s">
        <v>16</v>
      </c>
      <c r="C37" s="14"/>
      <c r="D37" s="15"/>
      <c r="E37" s="17" t="s">
        <v>23</v>
      </c>
    </row>
    <row r="38" spans="2:6" x14ac:dyDescent="0.25">
      <c r="B38" s="9" t="s">
        <v>17</v>
      </c>
      <c r="C38" s="10"/>
      <c r="D38" s="39" t="s">
        <v>14</v>
      </c>
      <c r="E38" s="38">
        <f>PRODUTOS!F9</f>
        <v>2.0899999999999998E-2</v>
      </c>
    </row>
    <row r="39" spans="2:6" x14ac:dyDescent="0.25">
      <c r="B39" s="68" t="s">
        <v>7</v>
      </c>
      <c r="C39" s="69"/>
      <c r="D39" s="66">
        <v>1</v>
      </c>
      <c r="E39" s="24" t="s">
        <v>18</v>
      </c>
    </row>
    <row r="40" spans="2:6" x14ac:dyDescent="0.25">
      <c r="B40" s="70"/>
      <c r="C40" s="71"/>
      <c r="D40" s="67"/>
      <c r="E40" s="25">
        <f>ROUND(D39*$E$38,2)</f>
        <v>0.02</v>
      </c>
      <c r="F40" s="56" t="s">
        <v>12</v>
      </c>
    </row>
    <row r="41" spans="2:6" x14ac:dyDescent="0.25">
      <c r="B41" s="20"/>
      <c r="C41" s="18"/>
      <c r="D41" s="20"/>
      <c r="E41" s="21"/>
    </row>
    <row r="42" spans="2:6" x14ac:dyDescent="0.25">
      <c r="B42" s="80" t="s">
        <v>10</v>
      </c>
      <c r="C42" s="80"/>
      <c r="D42" s="80"/>
      <c r="E42" s="80"/>
    </row>
    <row r="43" spans="2:6" x14ac:dyDescent="0.25">
      <c r="B43" s="20"/>
      <c r="C43" s="18"/>
      <c r="D43" s="20"/>
      <c r="E43" s="21"/>
    </row>
    <row r="44" spans="2:6" x14ac:dyDescent="0.25">
      <c r="B44" s="79" t="s">
        <v>39</v>
      </c>
      <c r="C44" s="79"/>
      <c r="D44" s="79"/>
      <c r="E44" s="79"/>
      <c r="F44" s="79"/>
    </row>
    <row r="45" spans="2:6" x14ac:dyDescent="0.25">
      <c r="B45" s="20"/>
      <c r="C45" s="18"/>
      <c r="D45" s="20"/>
      <c r="E45" s="21"/>
    </row>
    <row r="46" spans="2:6" x14ac:dyDescent="0.25">
      <c r="B46" s="20"/>
      <c r="C46" s="18"/>
      <c r="D46" s="20"/>
      <c r="E46" s="21"/>
    </row>
    <row r="47" spans="2:6" x14ac:dyDescent="0.25">
      <c r="B47" s="20"/>
      <c r="C47" s="18"/>
      <c r="D47" s="20"/>
      <c r="E47" s="21"/>
    </row>
    <row r="48" spans="2:6" x14ac:dyDescent="0.25">
      <c r="B48" s="20"/>
      <c r="C48" s="18"/>
      <c r="D48" s="20"/>
      <c r="E48" s="21"/>
    </row>
    <row r="49" spans="2:5" x14ac:dyDescent="0.25">
      <c r="B49" s="20"/>
      <c r="C49" s="18"/>
      <c r="D49" s="20"/>
      <c r="E49" s="21"/>
    </row>
    <row r="50" spans="2:5" x14ac:dyDescent="0.25">
      <c r="B50" s="20"/>
      <c r="C50" s="18"/>
      <c r="D50" s="20"/>
      <c r="E50" s="21"/>
    </row>
    <row r="51" spans="2:5" x14ac:dyDescent="0.25">
      <c r="B51" s="20"/>
      <c r="C51" s="18"/>
      <c r="D51" s="20"/>
      <c r="E51" s="21"/>
    </row>
    <row r="52" spans="2:5" x14ac:dyDescent="0.25">
      <c r="B52" s="20"/>
      <c r="C52" s="18"/>
      <c r="D52" s="20"/>
      <c r="E52" s="21"/>
    </row>
    <row r="53" spans="2:5" x14ac:dyDescent="0.25">
      <c r="B53" s="20"/>
      <c r="C53" s="18"/>
      <c r="D53" s="20"/>
      <c r="E53" s="21"/>
    </row>
    <row r="54" spans="2:5" x14ac:dyDescent="0.25">
      <c r="B54" s="20"/>
      <c r="C54" s="18"/>
      <c r="D54" s="20"/>
      <c r="E54" s="21"/>
    </row>
    <row r="55" spans="2:5" x14ac:dyDescent="0.25">
      <c r="B55" s="20"/>
      <c r="C55" s="18"/>
      <c r="D55" s="20"/>
      <c r="E55" s="21"/>
    </row>
    <row r="56" spans="2:5" x14ac:dyDescent="0.25">
      <c r="B56" s="20"/>
      <c r="C56" s="18"/>
      <c r="D56" s="20"/>
      <c r="E56" s="21"/>
    </row>
    <row r="57" spans="2:5" x14ac:dyDescent="0.25">
      <c r="B57" s="20"/>
      <c r="C57" s="18"/>
      <c r="D57" s="20"/>
      <c r="E57" s="21"/>
    </row>
    <row r="58" spans="2:5" x14ac:dyDescent="0.25">
      <c r="B58" s="20"/>
      <c r="C58" s="18"/>
      <c r="D58" s="20"/>
      <c r="E58" s="21"/>
    </row>
    <row r="59" spans="2:5" x14ac:dyDescent="0.25">
      <c r="B59" s="20"/>
      <c r="C59" s="18"/>
      <c r="D59" s="20"/>
      <c r="E59" s="21"/>
    </row>
    <row r="60" spans="2:5" x14ac:dyDescent="0.25">
      <c r="B60" s="20"/>
      <c r="C60" s="18"/>
      <c r="D60" s="20"/>
      <c r="E60" s="21"/>
    </row>
    <row r="61" spans="2:5" x14ac:dyDescent="0.25">
      <c r="B61" s="20"/>
      <c r="C61" s="18"/>
      <c r="D61" s="20"/>
      <c r="E61" s="21"/>
    </row>
    <row r="62" spans="2:5" x14ac:dyDescent="0.25">
      <c r="B62" s="20"/>
      <c r="C62" s="18"/>
      <c r="D62" s="20"/>
      <c r="E62" s="21"/>
    </row>
    <row r="63" spans="2:5" x14ac:dyDescent="0.25">
      <c r="B63" s="20"/>
      <c r="C63" s="18"/>
      <c r="D63" s="20"/>
      <c r="E63" s="21"/>
    </row>
    <row r="64" spans="2:5" x14ac:dyDescent="0.25">
      <c r="B64" s="20"/>
      <c r="C64" s="18"/>
      <c r="D64" s="20"/>
      <c r="E64" s="21"/>
    </row>
    <row r="65" spans="2:5" x14ac:dyDescent="0.25">
      <c r="B65" s="20"/>
      <c r="C65" s="18"/>
      <c r="D65" s="20"/>
      <c r="E65" s="21"/>
    </row>
    <row r="66" spans="2:5" x14ac:dyDescent="0.25">
      <c r="B66" s="20"/>
      <c r="C66" s="18"/>
      <c r="D66" s="20"/>
      <c r="E66" s="21"/>
    </row>
    <row r="67" spans="2:5" x14ac:dyDescent="0.25">
      <c r="B67" s="20"/>
      <c r="C67" s="18"/>
      <c r="D67" s="20"/>
      <c r="E67" s="21"/>
    </row>
    <row r="68" spans="2:5" x14ac:dyDescent="0.25">
      <c r="B68" s="20"/>
      <c r="C68" s="18"/>
      <c r="D68" s="20"/>
      <c r="E68" s="21"/>
    </row>
    <row r="69" spans="2:5" x14ac:dyDescent="0.25">
      <c r="B69" s="20"/>
      <c r="C69" s="18"/>
      <c r="D69" s="20"/>
      <c r="E69" s="21"/>
    </row>
    <row r="70" spans="2:5" x14ac:dyDescent="0.25">
      <c r="B70" s="20"/>
      <c r="C70" s="18"/>
      <c r="D70" s="20"/>
      <c r="E70" s="21"/>
    </row>
    <row r="71" spans="2:5" x14ac:dyDescent="0.25">
      <c r="B71" s="20"/>
      <c r="C71" s="18"/>
      <c r="D71" s="20"/>
      <c r="E71" s="21"/>
    </row>
    <row r="72" spans="2:5" x14ac:dyDescent="0.25">
      <c r="B72" s="20"/>
      <c r="C72" s="18"/>
      <c r="D72" s="20"/>
      <c r="E72" s="21"/>
    </row>
    <row r="73" spans="2:5" x14ac:dyDescent="0.25">
      <c r="B73" s="20"/>
      <c r="C73" s="18"/>
      <c r="D73" s="20"/>
      <c r="E73" s="21"/>
    </row>
    <row r="74" spans="2:5" x14ac:dyDescent="0.25">
      <c r="B74" s="20"/>
      <c r="C74" s="18"/>
      <c r="D74" s="20"/>
      <c r="E74" s="21"/>
    </row>
    <row r="75" spans="2:5" x14ac:dyDescent="0.25">
      <c r="B75" s="20"/>
      <c r="C75" s="18"/>
      <c r="D75" s="20"/>
      <c r="E75" s="21"/>
    </row>
    <row r="76" spans="2:5" x14ac:dyDescent="0.25">
      <c r="B76" s="20"/>
      <c r="C76" s="18"/>
      <c r="D76" s="20"/>
      <c r="E76" s="21"/>
    </row>
    <row r="77" spans="2:5" x14ac:dyDescent="0.25">
      <c r="B77" s="20"/>
      <c r="C77" s="18"/>
      <c r="D77" s="20"/>
      <c r="E77" s="21"/>
    </row>
    <row r="78" spans="2:5" x14ac:dyDescent="0.25">
      <c r="B78" s="20"/>
      <c r="C78" s="18"/>
      <c r="D78" s="20"/>
      <c r="E78" s="21"/>
    </row>
    <row r="79" spans="2:5" x14ac:dyDescent="0.25">
      <c r="B79" s="20"/>
      <c r="C79" s="18"/>
      <c r="D79" s="20"/>
      <c r="E79" s="21"/>
    </row>
    <row r="80" spans="2:5" x14ac:dyDescent="0.25">
      <c r="B80" s="20"/>
      <c r="C80" s="18"/>
      <c r="D80" s="20"/>
      <c r="E80" s="21"/>
    </row>
    <row r="81" spans="2:5" x14ac:dyDescent="0.25">
      <c r="B81" s="20"/>
      <c r="C81" s="18"/>
      <c r="D81" s="20"/>
      <c r="E81" s="21"/>
    </row>
    <row r="82" spans="2:5" x14ac:dyDescent="0.25">
      <c r="B82" s="20"/>
      <c r="C82" s="18"/>
      <c r="D82" s="20"/>
      <c r="E82" s="21"/>
    </row>
    <row r="83" spans="2:5" x14ac:dyDescent="0.25">
      <c r="B83" s="20"/>
      <c r="C83" s="18"/>
      <c r="D83" s="20"/>
      <c r="E83" s="21"/>
    </row>
    <row r="84" spans="2:5" x14ac:dyDescent="0.25">
      <c r="B84" s="20"/>
      <c r="C84" s="18"/>
      <c r="D84" s="20"/>
      <c r="E84" s="21"/>
    </row>
    <row r="85" spans="2:5" x14ac:dyDescent="0.25">
      <c r="B85" s="20"/>
      <c r="C85" s="18"/>
      <c r="D85" s="20"/>
      <c r="E85" s="21"/>
    </row>
    <row r="86" spans="2:5" x14ac:dyDescent="0.25">
      <c r="B86" s="20"/>
      <c r="C86" s="18"/>
      <c r="D86" s="20"/>
      <c r="E86" s="21"/>
    </row>
    <row r="87" spans="2:5" x14ac:dyDescent="0.25">
      <c r="B87" s="20"/>
      <c r="C87" s="18"/>
      <c r="D87" s="20"/>
      <c r="E87" s="21"/>
    </row>
    <row r="88" spans="2:5" x14ac:dyDescent="0.25">
      <c r="B88" s="20"/>
      <c r="C88" s="18"/>
      <c r="D88" s="20"/>
      <c r="E88" s="21"/>
    </row>
    <row r="89" spans="2:5" x14ac:dyDescent="0.25">
      <c r="B89" s="20"/>
      <c r="C89" s="18"/>
      <c r="D89" s="20"/>
      <c r="E89" s="21"/>
    </row>
    <row r="90" spans="2:5" x14ac:dyDescent="0.25">
      <c r="B90" s="20"/>
      <c r="C90" s="18"/>
      <c r="D90" s="20"/>
      <c r="E90" s="21"/>
    </row>
    <row r="91" spans="2:5" x14ac:dyDescent="0.25">
      <c r="B91" s="20"/>
      <c r="C91" s="18"/>
      <c r="D91" s="20"/>
      <c r="E91" s="21"/>
    </row>
    <row r="92" spans="2:5" x14ac:dyDescent="0.25">
      <c r="B92" s="20"/>
      <c r="C92" s="18"/>
      <c r="D92" s="20"/>
      <c r="E92" s="21"/>
    </row>
    <row r="93" spans="2:5" x14ac:dyDescent="0.25">
      <c r="B93" s="20"/>
      <c r="C93" s="18"/>
      <c r="D93" s="20"/>
      <c r="E93" s="21"/>
    </row>
    <row r="94" spans="2:5" x14ac:dyDescent="0.25">
      <c r="B94" s="20"/>
      <c r="C94" s="18"/>
      <c r="D94" s="20"/>
      <c r="E94" s="21"/>
    </row>
    <row r="95" spans="2:5" x14ac:dyDescent="0.25">
      <c r="B95" s="20"/>
      <c r="C95" s="18"/>
      <c r="D95" s="20"/>
      <c r="E95" s="21"/>
    </row>
    <row r="96" spans="2:5" x14ac:dyDescent="0.25">
      <c r="B96" s="20"/>
      <c r="C96" s="18"/>
      <c r="D96" s="20"/>
      <c r="E96" s="21"/>
    </row>
    <row r="97" spans="2:5" x14ac:dyDescent="0.25">
      <c r="B97" s="20"/>
      <c r="C97" s="18"/>
      <c r="D97" s="20"/>
      <c r="E97" s="21"/>
    </row>
    <row r="98" spans="2:5" x14ac:dyDescent="0.25">
      <c r="B98" s="20"/>
      <c r="C98" s="18"/>
      <c r="D98" s="20"/>
      <c r="E98" s="21"/>
    </row>
    <row r="99" spans="2:5" x14ac:dyDescent="0.25">
      <c r="B99" s="20"/>
      <c r="C99" s="18"/>
      <c r="D99" s="20"/>
      <c r="E99" s="21"/>
    </row>
    <row r="100" spans="2:5" x14ac:dyDescent="0.25">
      <c r="B100" s="20"/>
      <c r="C100" s="18"/>
      <c r="D100" s="20"/>
      <c r="E100" s="21"/>
    </row>
    <row r="101" spans="2:5" x14ac:dyDescent="0.25">
      <c r="B101" s="20"/>
      <c r="C101" s="18"/>
      <c r="D101" s="20"/>
      <c r="E101" s="21"/>
    </row>
    <row r="102" spans="2:5" x14ac:dyDescent="0.25">
      <c r="B102" s="20"/>
      <c r="C102" s="18"/>
      <c r="D102" s="20"/>
      <c r="E102" s="21"/>
    </row>
    <row r="103" spans="2:5" x14ac:dyDescent="0.25">
      <c r="B103" s="20"/>
      <c r="C103" s="18"/>
      <c r="D103" s="20"/>
      <c r="E103" s="21"/>
    </row>
    <row r="104" spans="2:5" x14ac:dyDescent="0.25">
      <c r="B104" s="20"/>
      <c r="C104" s="18"/>
      <c r="D104" s="20"/>
      <c r="E104" s="21"/>
    </row>
    <row r="105" spans="2:5" x14ac:dyDescent="0.25">
      <c r="B105" s="20"/>
      <c r="C105" s="18"/>
      <c r="D105" s="20"/>
      <c r="E105" s="21"/>
    </row>
    <row r="106" spans="2:5" x14ac:dyDescent="0.25">
      <c r="B106" s="20"/>
      <c r="C106" s="18"/>
      <c r="D106" s="20"/>
      <c r="E106" s="21"/>
    </row>
    <row r="107" spans="2:5" x14ac:dyDescent="0.25">
      <c r="B107" s="20"/>
      <c r="C107" s="18"/>
      <c r="D107" s="20"/>
      <c r="E107" s="21"/>
    </row>
    <row r="108" spans="2:5" x14ac:dyDescent="0.25">
      <c r="B108" s="20"/>
      <c r="C108" s="18"/>
      <c r="D108" s="20"/>
      <c r="E108" s="21"/>
    </row>
    <row r="109" spans="2:5" x14ac:dyDescent="0.25">
      <c r="B109" s="20"/>
      <c r="C109" s="18"/>
      <c r="D109" s="20"/>
      <c r="E109" s="21"/>
    </row>
    <row r="110" spans="2:5" x14ac:dyDescent="0.25">
      <c r="B110" s="20"/>
      <c r="C110" s="18"/>
      <c r="D110" s="20"/>
      <c r="E110" s="21"/>
    </row>
    <row r="111" spans="2:5" x14ac:dyDescent="0.25">
      <c r="B111" s="20"/>
      <c r="C111" s="18"/>
      <c r="D111" s="20"/>
      <c r="E111" s="21"/>
    </row>
    <row r="112" spans="2:5" x14ac:dyDescent="0.25">
      <c r="B112" s="20"/>
      <c r="C112" s="18"/>
      <c r="D112" s="20"/>
      <c r="E112" s="21"/>
    </row>
    <row r="113" spans="2:5" x14ac:dyDescent="0.25">
      <c r="B113" s="20"/>
      <c r="C113" s="18"/>
      <c r="D113" s="20"/>
      <c r="E113" s="21"/>
    </row>
    <row r="114" spans="2:5" x14ac:dyDescent="0.25">
      <c r="B114" s="20"/>
      <c r="C114" s="18"/>
      <c r="D114" s="20"/>
      <c r="E114" s="21"/>
    </row>
    <row r="115" spans="2:5" x14ac:dyDescent="0.25">
      <c r="B115" s="20"/>
      <c r="C115" s="18"/>
      <c r="D115" s="20"/>
      <c r="E115" s="21"/>
    </row>
    <row r="116" spans="2:5" x14ac:dyDescent="0.25">
      <c r="B116" s="20"/>
      <c r="C116" s="18"/>
      <c r="D116" s="20"/>
      <c r="E116" s="21"/>
    </row>
    <row r="117" spans="2:5" x14ac:dyDescent="0.25">
      <c r="B117" s="20"/>
      <c r="C117" s="18"/>
      <c r="D117" s="20"/>
      <c r="E117" s="21"/>
    </row>
    <row r="118" spans="2:5" x14ac:dyDescent="0.25">
      <c r="B118" s="20"/>
      <c r="C118" s="18"/>
      <c r="D118" s="20"/>
      <c r="E118" s="21"/>
    </row>
    <row r="119" spans="2:5" x14ac:dyDescent="0.25">
      <c r="B119" s="20"/>
      <c r="C119" s="18"/>
      <c r="D119" s="20"/>
      <c r="E119" s="21"/>
    </row>
    <row r="120" spans="2:5" x14ac:dyDescent="0.25">
      <c r="B120" s="20"/>
      <c r="C120" s="18"/>
      <c r="D120" s="20"/>
      <c r="E120" s="21"/>
    </row>
    <row r="121" spans="2:5" x14ac:dyDescent="0.25">
      <c r="B121" s="20"/>
      <c r="C121" s="18"/>
      <c r="D121" s="20"/>
      <c r="E121" s="21"/>
    </row>
    <row r="122" spans="2:5" x14ac:dyDescent="0.25">
      <c r="B122" s="20"/>
      <c r="C122" s="18"/>
      <c r="D122" s="20"/>
      <c r="E122" s="21"/>
    </row>
    <row r="123" spans="2:5" x14ac:dyDescent="0.25">
      <c r="B123" s="20"/>
      <c r="C123" s="18"/>
      <c r="D123" s="20"/>
      <c r="E123" s="21"/>
    </row>
    <row r="124" spans="2:5" x14ac:dyDescent="0.25">
      <c r="B124" s="20"/>
      <c r="C124" s="18"/>
      <c r="D124" s="20"/>
      <c r="E124" s="21"/>
    </row>
    <row r="125" spans="2:5" x14ac:dyDescent="0.25">
      <c r="B125" s="20"/>
      <c r="C125" s="18"/>
      <c r="D125" s="20"/>
      <c r="E125" s="21"/>
    </row>
    <row r="126" spans="2:5" x14ac:dyDescent="0.25">
      <c r="B126" s="20"/>
      <c r="C126" s="18"/>
      <c r="D126" s="20"/>
      <c r="E126" s="21"/>
    </row>
    <row r="127" spans="2:5" x14ac:dyDescent="0.25">
      <c r="B127" s="20"/>
      <c r="C127" s="18"/>
      <c r="D127" s="20"/>
      <c r="E127" s="21"/>
    </row>
    <row r="128" spans="2:5" x14ac:dyDescent="0.25">
      <c r="B128" s="20"/>
      <c r="C128" s="18"/>
      <c r="D128" s="20"/>
      <c r="E128" s="21"/>
    </row>
    <row r="129" spans="2:5" x14ac:dyDescent="0.25">
      <c r="B129" s="20"/>
      <c r="C129" s="18"/>
      <c r="D129" s="20"/>
      <c r="E129" s="21"/>
    </row>
    <row r="130" spans="2:5" x14ac:dyDescent="0.25">
      <c r="B130" s="20"/>
      <c r="C130" s="18"/>
      <c r="D130" s="20"/>
      <c r="E130" s="21"/>
    </row>
    <row r="131" spans="2:5" x14ac:dyDescent="0.25">
      <c r="B131" s="20"/>
      <c r="C131" s="18"/>
      <c r="D131" s="20"/>
      <c r="E131" s="21"/>
    </row>
    <row r="132" spans="2:5" x14ac:dyDescent="0.25">
      <c r="B132" s="20"/>
      <c r="C132" s="18"/>
      <c r="D132" s="20"/>
      <c r="E132" s="21"/>
    </row>
    <row r="133" spans="2:5" x14ac:dyDescent="0.25">
      <c r="B133" s="20"/>
      <c r="C133" s="18"/>
      <c r="D133" s="20"/>
      <c r="E133" s="21"/>
    </row>
    <row r="134" spans="2:5" x14ac:dyDescent="0.25">
      <c r="B134" s="20"/>
      <c r="C134" s="18"/>
      <c r="D134" s="20"/>
      <c r="E134" s="21"/>
    </row>
    <row r="135" spans="2:5" x14ac:dyDescent="0.25">
      <c r="B135" s="20"/>
      <c r="C135" s="18"/>
      <c r="D135" s="20"/>
      <c r="E135" s="21"/>
    </row>
    <row r="136" spans="2:5" x14ac:dyDescent="0.25">
      <c r="B136" s="20"/>
      <c r="C136" s="18"/>
      <c r="D136" s="20"/>
      <c r="E136" s="21"/>
    </row>
    <row r="137" spans="2:5" x14ac:dyDescent="0.25">
      <c r="B137" s="20"/>
      <c r="C137" s="18"/>
      <c r="D137" s="20"/>
      <c r="E137" s="21"/>
    </row>
    <row r="138" spans="2:5" x14ac:dyDescent="0.25">
      <c r="B138" s="20"/>
      <c r="C138" s="18"/>
      <c r="D138" s="20"/>
      <c r="E138" s="21"/>
    </row>
    <row r="139" spans="2:5" x14ac:dyDescent="0.25">
      <c r="B139" s="20"/>
      <c r="C139" s="18"/>
      <c r="D139" s="20"/>
      <c r="E139" s="21"/>
    </row>
    <row r="140" spans="2:5" x14ac:dyDescent="0.25">
      <c r="B140" s="20"/>
      <c r="C140" s="18"/>
      <c r="D140" s="20"/>
      <c r="E140" s="21"/>
    </row>
    <row r="141" spans="2:5" x14ac:dyDescent="0.25">
      <c r="B141" s="20"/>
      <c r="C141" s="18"/>
      <c r="D141" s="20"/>
      <c r="E141" s="21"/>
    </row>
    <row r="142" spans="2:5" x14ac:dyDescent="0.25">
      <c r="B142" s="20"/>
      <c r="C142" s="18"/>
      <c r="D142" s="20"/>
      <c r="E142" s="21"/>
    </row>
    <row r="143" spans="2:5" x14ac:dyDescent="0.25">
      <c r="B143" s="20"/>
      <c r="C143" s="18"/>
      <c r="D143" s="20"/>
      <c r="E143" s="21"/>
    </row>
    <row r="144" spans="2:5" x14ac:dyDescent="0.25">
      <c r="B144" s="20"/>
      <c r="C144" s="18"/>
      <c r="D144" s="20"/>
      <c r="E144" s="21"/>
    </row>
    <row r="145" spans="2:5" x14ac:dyDescent="0.25">
      <c r="B145" s="20"/>
      <c r="C145" s="18"/>
      <c r="D145" s="20"/>
      <c r="E145" s="21"/>
    </row>
    <row r="146" spans="2:5" x14ac:dyDescent="0.25">
      <c r="B146" s="20"/>
      <c r="C146" s="18"/>
      <c r="D146" s="20"/>
      <c r="E146" s="21"/>
    </row>
    <row r="147" spans="2:5" x14ac:dyDescent="0.25">
      <c r="B147" s="20"/>
      <c r="C147" s="18"/>
      <c r="D147" s="20"/>
      <c r="E147" s="21"/>
    </row>
    <row r="148" spans="2:5" x14ac:dyDescent="0.25">
      <c r="B148" s="20"/>
      <c r="C148" s="18"/>
      <c r="D148" s="20"/>
      <c r="E148" s="21"/>
    </row>
  </sheetData>
  <sheetProtection algorithmName="SHA-512" hashValue="OWZpkarfOuYfMMJv2R7dvLm14+35Lchx0ywQz36pqhTbu+pVSFideScU9q0fRB0FuCYSrV7kA7xPU5e7J69sSw==" saltValue="Pem9bYVMnbpEH0BnALn26g==" spinCount="100000" sheet="1"/>
  <mergeCells count="13">
    <mergeCell ref="B44:F44"/>
    <mergeCell ref="B17:E17"/>
    <mergeCell ref="D39:D40"/>
    <mergeCell ref="B39:C40"/>
    <mergeCell ref="B42:E42"/>
    <mergeCell ref="B8:E8"/>
    <mergeCell ref="B34:E34"/>
    <mergeCell ref="D14:D15"/>
    <mergeCell ref="B14:C15"/>
    <mergeCell ref="B21:D21"/>
    <mergeCell ref="B27:C28"/>
    <mergeCell ref="D27:D28"/>
    <mergeCell ref="B30:E30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4</xdr:col>
                    <xdr:colOff>0</xdr:colOff>
                    <xdr:row>20</xdr:row>
                    <xdr:rowOff>7620</xdr:rowOff>
                  </from>
                  <to>
                    <xdr:col>4</xdr:col>
                    <xdr:colOff>1485900</xdr:colOff>
                    <xdr:row>21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I18" sqref="I18"/>
    </sheetView>
  </sheetViews>
  <sheetFormatPr defaultRowHeight="13.2" x14ac:dyDescent="0.25"/>
  <cols>
    <col min="1" max="1" width="7.6640625" bestFit="1" customWidth="1"/>
    <col min="2" max="2" width="19.33203125" customWidth="1"/>
    <col min="3" max="3" width="45.33203125" style="31" customWidth="1"/>
    <col min="4" max="4" width="10.6640625" style="1" customWidth="1"/>
    <col min="5" max="5" width="14.5546875" style="3" customWidth="1"/>
    <col min="6" max="6" width="10" style="28" customWidth="1"/>
    <col min="7" max="7" width="18.109375" bestFit="1" customWidth="1"/>
    <col min="8" max="8" width="10.109375" bestFit="1" customWidth="1"/>
    <col min="9" max="9" width="20.44140625" bestFit="1" customWidth="1"/>
  </cols>
  <sheetData>
    <row r="1" spans="1:9" s="2" customFormat="1" x14ac:dyDescent="0.25">
      <c r="A1" s="35" t="s">
        <v>6</v>
      </c>
      <c r="B1" s="35" t="s">
        <v>0</v>
      </c>
      <c r="C1" s="43" t="s">
        <v>25</v>
      </c>
      <c r="D1" s="44" t="s">
        <v>1</v>
      </c>
      <c r="E1" s="35" t="s">
        <v>4</v>
      </c>
      <c r="F1" s="34" t="s">
        <v>19</v>
      </c>
      <c r="G1" s="35" t="s">
        <v>5</v>
      </c>
      <c r="H1" s="35" t="s">
        <v>8</v>
      </c>
      <c r="I1" s="35" t="s">
        <v>24</v>
      </c>
    </row>
    <row r="2" spans="1:9" x14ac:dyDescent="0.25">
      <c r="A2" s="27">
        <v>1</v>
      </c>
      <c r="B2" s="81" t="s">
        <v>40</v>
      </c>
      <c r="C2" s="81" t="s">
        <v>43</v>
      </c>
      <c r="D2" s="45">
        <v>14.28</v>
      </c>
      <c r="E2" s="46" t="s">
        <v>13</v>
      </c>
      <c r="F2" s="36">
        <v>5.28E-2</v>
      </c>
      <c r="G2" s="49" t="s">
        <v>14</v>
      </c>
      <c r="H2" s="48">
        <v>44183</v>
      </c>
      <c r="I2" s="82" t="s">
        <v>47</v>
      </c>
    </row>
    <row r="3" spans="1:9" x14ac:dyDescent="0.25">
      <c r="A3" s="27">
        <v>2</v>
      </c>
      <c r="B3" s="81" t="s">
        <v>40</v>
      </c>
      <c r="C3" s="81" t="s">
        <v>27</v>
      </c>
      <c r="D3" s="45">
        <v>22.02</v>
      </c>
      <c r="E3" s="46" t="s">
        <v>13</v>
      </c>
      <c r="F3" s="37">
        <v>8.1299999999999997E-2</v>
      </c>
      <c r="G3" s="49" t="s">
        <v>14</v>
      </c>
      <c r="H3" s="48">
        <v>44183</v>
      </c>
      <c r="I3" s="82" t="s">
        <v>47</v>
      </c>
    </row>
    <row r="4" spans="1:9" ht="15.6" x14ac:dyDescent="0.25">
      <c r="A4" s="27">
        <v>3</v>
      </c>
      <c r="B4" s="81" t="s">
        <v>40</v>
      </c>
      <c r="C4" s="81" t="s">
        <v>44</v>
      </c>
      <c r="D4" s="45">
        <v>42.43</v>
      </c>
      <c r="E4" s="82" t="s">
        <v>41</v>
      </c>
      <c r="F4" s="37">
        <v>0.15670000000000001</v>
      </c>
      <c r="G4" s="82" t="s">
        <v>42</v>
      </c>
      <c r="H4" s="48">
        <v>44183</v>
      </c>
      <c r="I4" s="82" t="s">
        <v>47</v>
      </c>
    </row>
    <row r="5" spans="1:9" x14ac:dyDescent="0.25">
      <c r="A5" s="27">
        <v>4</v>
      </c>
      <c r="B5" s="81" t="s">
        <v>40</v>
      </c>
      <c r="C5" s="81" t="s">
        <v>28</v>
      </c>
      <c r="D5" s="45">
        <v>10.02</v>
      </c>
      <c r="E5" s="46" t="s">
        <v>13</v>
      </c>
      <c r="F5" s="36">
        <v>3.7100000000000001E-2</v>
      </c>
      <c r="G5" s="49" t="s">
        <v>14</v>
      </c>
      <c r="H5" s="48">
        <v>44183</v>
      </c>
      <c r="I5" s="82" t="s">
        <v>47</v>
      </c>
    </row>
    <row r="6" spans="1:9" x14ac:dyDescent="0.25">
      <c r="A6" s="27">
        <v>5</v>
      </c>
      <c r="B6" s="81" t="s">
        <v>40</v>
      </c>
      <c r="C6" s="81" t="s">
        <v>29</v>
      </c>
      <c r="D6" s="45">
        <v>9.93</v>
      </c>
      <c r="E6" s="46" t="s">
        <v>13</v>
      </c>
      <c r="F6" s="36">
        <v>3.6600000000000001E-2</v>
      </c>
      <c r="G6" s="49" t="s">
        <v>14</v>
      </c>
      <c r="H6" s="48">
        <v>44183</v>
      </c>
      <c r="I6" s="82" t="s">
        <v>47</v>
      </c>
    </row>
    <row r="7" spans="1:9" ht="15.6" x14ac:dyDescent="0.25">
      <c r="A7" s="27">
        <v>6</v>
      </c>
      <c r="B7" s="81" t="s">
        <v>40</v>
      </c>
      <c r="C7" s="81" t="s">
        <v>45</v>
      </c>
      <c r="D7" s="45">
        <v>42.43</v>
      </c>
      <c r="E7" s="82" t="s">
        <v>41</v>
      </c>
      <c r="F7" s="36">
        <v>0.15670000000000001</v>
      </c>
      <c r="G7" s="82" t="s">
        <v>42</v>
      </c>
      <c r="H7" s="48">
        <v>44183</v>
      </c>
      <c r="I7" s="82" t="s">
        <v>47</v>
      </c>
    </row>
    <row r="8" spans="1:9" x14ac:dyDescent="0.25">
      <c r="A8" s="27">
        <v>7</v>
      </c>
      <c r="B8" s="81" t="s">
        <v>40</v>
      </c>
      <c r="C8" s="81" t="s">
        <v>26</v>
      </c>
      <c r="D8" s="45">
        <v>22.02</v>
      </c>
      <c r="E8" s="46" t="s">
        <v>13</v>
      </c>
      <c r="F8" s="36">
        <v>8.1299999999999997E-2</v>
      </c>
      <c r="G8" s="49" t="s">
        <v>14</v>
      </c>
      <c r="H8" s="48">
        <v>44183</v>
      </c>
      <c r="I8" s="82" t="s">
        <v>47</v>
      </c>
    </row>
    <row r="9" spans="1:9" x14ac:dyDescent="0.25">
      <c r="B9" s="81" t="s">
        <v>40</v>
      </c>
      <c r="C9" s="83" t="s">
        <v>46</v>
      </c>
      <c r="D9" s="30"/>
      <c r="F9" s="36">
        <v>2.0899999999999998E-2</v>
      </c>
      <c r="G9" s="32" t="s">
        <v>14</v>
      </c>
      <c r="H9" s="48">
        <v>44183</v>
      </c>
      <c r="I9" s="82" t="s">
        <v>47</v>
      </c>
    </row>
    <row r="10" spans="1:9" x14ac:dyDescent="0.25">
      <c r="A10" s="27">
        <v>1</v>
      </c>
      <c r="B10" s="81" t="s">
        <v>40</v>
      </c>
      <c r="C10" s="3" t="s">
        <v>33</v>
      </c>
      <c r="D10" s="59">
        <v>21.84</v>
      </c>
      <c r="E10" s="60" t="s">
        <v>34</v>
      </c>
      <c r="F10" s="37">
        <v>0.31309999999999999</v>
      </c>
      <c r="G10" s="61" t="s">
        <v>35</v>
      </c>
      <c r="H10" s="19">
        <v>44183</v>
      </c>
      <c r="I10" s="82" t="s">
        <v>47</v>
      </c>
    </row>
    <row r="11" spans="1:9" x14ac:dyDescent="0.25">
      <c r="A11" s="27">
        <v>2</v>
      </c>
      <c r="B11" s="81" t="s">
        <v>40</v>
      </c>
      <c r="C11" s="3" t="s">
        <v>36</v>
      </c>
      <c r="D11" s="45">
        <v>8.14</v>
      </c>
      <c r="E11" s="60" t="s">
        <v>34</v>
      </c>
      <c r="F11" s="36">
        <v>0.16869999999999999</v>
      </c>
      <c r="G11" s="61" t="s">
        <v>35</v>
      </c>
      <c r="H11" s="19">
        <v>44183</v>
      </c>
      <c r="I11" s="82" t="s">
        <v>47</v>
      </c>
    </row>
    <row r="12" spans="1:9" x14ac:dyDescent="0.25">
      <c r="F12" s="29"/>
    </row>
    <row r="13" spans="1:9" x14ac:dyDescent="0.25">
      <c r="F13" s="29"/>
    </row>
    <row r="14" spans="1:9" x14ac:dyDescent="0.25">
      <c r="H14" s="19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EFC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carlo</cp:lastModifiedBy>
  <cp:lastPrinted>2008-11-11T17:49:18Z</cp:lastPrinted>
  <dcterms:created xsi:type="dcterms:W3CDTF">2004-08-04T19:11:37Z</dcterms:created>
  <dcterms:modified xsi:type="dcterms:W3CDTF">2020-12-23T18:27:27Z</dcterms:modified>
</cp:coreProperties>
</file>